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hidePivotFieldList="1"/>
  <mc:AlternateContent xmlns:mc="http://schemas.openxmlformats.org/markup-compatibility/2006">
    <mc:Choice Requires="x15">
      <x15ac:absPath xmlns:x15ac="http://schemas.microsoft.com/office/spreadsheetml/2010/11/ac" url="/Users/lleemann/Dropbox/DD Index/Replication archive/Data/Gallagher/"/>
    </mc:Choice>
  </mc:AlternateContent>
  <xr:revisionPtr revIDLastSave="0" documentId="13_ncr:1_{CB41FB8F-5B72-1345-9707-366DCA8B0135}" xr6:coauthVersionLast="46" xr6:coauthVersionMax="46" xr10:uidLastSave="{00000000-0000-0000-0000-000000000000}"/>
  <bookViews>
    <workbookView xWindow="640" yWindow="500" windowWidth="28160" windowHeight="17500" activeTab="5" xr2:uid="{00000000-000D-0000-FFFF-FFFF00000000}"/>
  </bookViews>
  <sheets>
    <sheet name="Other Votes" sheetId="8" r:id="rId1"/>
    <sheet name="New Votes All" sheetId="5" r:id="rId2"/>
    <sheet name="Seats 2012 Unterhaus" sheetId="6" r:id="rId3"/>
    <sheet name="Gallaghers Index" sheetId="7" r:id="rId4"/>
    <sheet name="Sheet1" sheetId="10" r:id="rId5"/>
    <sheet name="Anteil Waehler in Exekutive" sheetId="9" r:id="rId6"/>
    <sheet name="Votes 46 Staaten" sheetId="1" r:id="rId7"/>
    <sheet name="Votes New Jersey Virginia" sheetId="2" r:id="rId8"/>
    <sheet name="Votes Mississippi Louisiana" sheetId="3" r:id="rId9"/>
  </sheets>
  <externalReferences>
    <externalReference r:id="rId10"/>
  </externalReferences>
  <definedNames>
    <definedName name="MississippiLouisiana" localSheetId="8">'Votes Mississippi Louisiana'!$A$1:$E$9</definedName>
    <definedName name="MississippiLouisiana_1" localSheetId="8">'Votes Mississippi Louisiana'!$A$1:$E$11</definedName>
    <definedName name="usavotes1" localSheetId="6">'Votes 46 Staaten'!$A$1:$E$166</definedName>
    <definedName name="VirginiaNewJersey" localSheetId="7">'Votes New Jersey Virginia'!$A$1:$E$9</definedName>
  </definedNames>
  <calcPr calcId="191029" concurrentCalc="0"/>
  <pivotCaches>
    <pivotCache cacheId="0" r:id="rId11"/>
  </pivotCaches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12" i="7" l="1"/>
  <c r="M113" i="7"/>
  <c r="M114" i="7"/>
  <c r="M115" i="7"/>
  <c r="M116" i="7"/>
  <c r="M117" i="7"/>
  <c r="M118" i="7"/>
  <c r="M119" i="7"/>
  <c r="M120" i="7"/>
  <c r="M121" i="7"/>
  <c r="M122" i="7"/>
  <c r="M123" i="7"/>
  <c r="M124" i="7"/>
  <c r="M125" i="7"/>
  <c r="M126" i="7"/>
  <c r="M127" i="7"/>
  <c r="M128" i="7"/>
  <c r="M129" i="7"/>
  <c r="M130" i="7"/>
  <c r="M131" i="7"/>
  <c r="M132" i="7"/>
  <c r="M133" i="7"/>
  <c r="M134" i="7"/>
  <c r="M135" i="7"/>
  <c r="M136" i="7"/>
  <c r="M137" i="7"/>
  <c r="M138" i="7"/>
  <c r="M139" i="7"/>
  <c r="M140" i="7"/>
  <c r="M141" i="7"/>
  <c r="M142" i="7"/>
  <c r="M143" i="7"/>
  <c r="M144" i="7"/>
  <c r="M145" i="7"/>
  <c r="M146" i="7"/>
  <c r="M147" i="7"/>
  <c r="M148" i="7"/>
  <c r="M149" i="7"/>
  <c r="M150" i="7"/>
  <c r="M151" i="7"/>
  <c r="M152" i="7"/>
  <c r="M153" i="7"/>
  <c r="M154" i="7"/>
  <c r="M155" i="7"/>
  <c r="M156" i="7"/>
  <c r="M157" i="7"/>
  <c r="M158" i="7"/>
  <c r="M159" i="7"/>
  <c r="M160" i="7"/>
  <c r="M111" i="7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30" i="9"/>
  <c r="C31" i="9"/>
  <c r="C32" i="9"/>
  <c r="C33" i="9"/>
  <c r="C34" i="9"/>
  <c r="C35" i="9"/>
  <c r="C36" i="9"/>
  <c r="C37" i="9"/>
  <c r="C38" i="9"/>
  <c r="C39" i="9"/>
  <c r="C40" i="9"/>
  <c r="C42" i="9"/>
  <c r="C43" i="9"/>
  <c r="C44" i="9"/>
  <c r="C45" i="9"/>
  <c r="C46" i="9"/>
  <c r="C47" i="9"/>
  <c r="C48" i="9"/>
  <c r="C49" i="9"/>
  <c r="C50" i="9"/>
  <c r="C51" i="9"/>
  <c r="C52" i="9"/>
  <c r="C3" i="9"/>
  <c r="X7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3" i="6"/>
  <c r="X34" i="6"/>
  <c r="X35" i="6"/>
  <c r="X36" i="6"/>
  <c r="X37" i="6"/>
  <c r="X38" i="6"/>
  <c r="X39" i="6"/>
  <c r="X40" i="6"/>
  <c r="X41" i="6"/>
  <c r="X42" i="6"/>
  <c r="X43" i="6"/>
  <c r="X44" i="6"/>
  <c r="X45" i="6"/>
  <c r="X46" i="6"/>
  <c r="X47" i="6"/>
  <c r="X48" i="6"/>
  <c r="X49" i="6"/>
  <c r="X50" i="6"/>
  <c r="X51" i="6"/>
  <c r="X52" i="6"/>
  <c r="X4" i="6"/>
  <c r="X5" i="6"/>
  <c r="X6" i="6"/>
  <c r="X3" i="6"/>
  <c r="P3" i="6"/>
  <c r="L4" i="6"/>
  <c r="P4" i="6"/>
  <c r="L5" i="8"/>
  <c r="Q4" i="6"/>
  <c r="N5" i="7"/>
  <c r="L59" i="7"/>
  <c r="L5" i="6"/>
  <c r="P5" i="6"/>
  <c r="L6" i="8"/>
  <c r="Q5" i="6"/>
  <c r="N6" i="7"/>
  <c r="L60" i="7"/>
  <c r="L6" i="6"/>
  <c r="P6" i="6"/>
  <c r="L7" i="8"/>
  <c r="Q6" i="6"/>
  <c r="N7" i="7"/>
  <c r="L61" i="7"/>
  <c r="L7" i="6"/>
  <c r="P7" i="6"/>
  <c r="L8" i="8"/>
  <c r="Q7" i="6"/>
  <c r="N8" i="7"/>
  <c r="L62" i="7"/>
  <c r="L8" i="6"/>
  <c r="P8" i="6"/>
  <c r="L9" i="8"/>
  <c r="Q8" i="6"/>
  <c r="N9" i="7"/>
  <c r="L63" i="7"/>
  <c r="L9" i="6"/>
  <c r="P9" i="6"/>
  <c r="L10" i="8"/>
  <c r="Q9" i="6"/>
  <c r="N10" i="7"/>
  <c r="L64" i="7"/>
  <c r="L10" i="6"/>
  <c r="P10" i="6"/>
  <c r="L11" i="8"/>
  <c r="Q10" i="6"/>
  <c r="N11" i="7"/>
  <c r="L65" i="7"/>
  <c r="L11" i="6"/>
  <c r="P11" i="6"/>
  <c r="L12" i="8"/>
  <c r="Q11" i="6"/>
  <c r="N12" i="7"/>
  <c r="L66" i="7"/>
  <c r="L12" i="6"/>
  <c r="P12" i="6"/>
  <c r="L13" i="8"/>
  <c r="Q12" i="6"/>
  <c r="N13" i="7"/>
  <c r="L67" i="7"/>
  <c r="L13" i="6"/>
  <c r="P13" i="6"/>
  <c r="L14" i="8"/>
  <c r="Q13" i="6"/>
  <c r="N14" i="7"/>
  <c r="L68" i="7"/>
  <c r="L14" i="6"/>
  <c r="P14" i="6"/>
  <c r="L15" i="8"/>
  <c r="Q14" i="6"/>
  <c r="N15" i="7"/>
  <c r="L69" i="7"/>
  <c r="L15" i="6"/>
  <c r="P15" i="6"/>
  <c r="L16" i="8"/>
  <c r="Q15" i="6"/>
  <c r="N16" i="7"/>
  <c r="L70" i="7"/>
  <c r="L16" i="6"/>
  <c r="P16" i="6"/>
  <c r="L17" i="8"/>
  <c r="Q16" i="6"/>
  <c r="N17" i="7"/>
  <c r="L71" i="7"/>
  <c r="L17" i="6"/>
  <c r="P17" i="6"/>
  <c r="L18" i="8"/>
  <c r="Q17" i="6"/>
  <c r="N18" i="7"/>
  <c r="L72" i="7"/>
  <c r="L18" i="6"/>
  <c r="P18" i="6"/>
  <c r="L19" i="8"/>
  <c r="Q18" i="6"/>
  <c r="N19" i="7"/>
  <c r="L73" i="7"/>
  <c r="L19" i="6"/>
  <c r="P19" i="6"/>
  <c r="L20" i="8"/>
  <c r="Q19" i="6"/>
  <c r="N20" i="7"/>
  <c r="L74" i="7"/>
  <c r="L20" i="6"/>
  <c r="P20" i="6"/>
  <c r="L21" i="8"/>
  <c r="Q20" i="6"/>
  <c r="N21" i="7"/>
  <c r="L75" i="7"/>
  <c r="L21" i="6"/>
  <c r="P21" i="6"/>
  <c r="L22" i="8"/>
  <c r="Q21" i="6"/>
  <c r="N22" i="7"/>
  <c r="L76" i="7"/>
  <c r="L22" i="6"/>
  <c r="P22" i="6"/>
  <c r="L23" i="8"/>
  <c r="Q22" i="6"/>
  <c r="N23" i="7"/>
  <c r="L77" i="7"/>
  <c r="L23" i="6"/>
  <c r="P23" i="6"/>
  <c r="L24" i="8"/>
  <c r="Q23" i="6"/>
  <c r="N24" i="7"/>
  <c r="L78" i="7"/>
  <c r="L24" i="6"/>
  <c r="P24" i="6"/>
  <c r="L25" i="8"/>
  <c r="Q24" i="6"/>
  <c r="N25" i="7"/>
  <c r="L79" i="7"/>
  <c r="L25" i="6"/>
  <c r="P25" i="6"/>
  <c r="L26" i="8"/>
  <c r="Q25" i="6"/>
  <c r="N26" i="7"/>
  <c r="L80" i="7"/>
  <c r="L26" i="6"/>
  <c r="P26" i="6"/>
  <c r="L27" i="8"/>
  <c r="Q26" i="6"/>
  <c r="N27" i="7"/>
  <c r="L81" i="7"/>
  <c r="L27" i="6"/>
  <c r="P27" i="6"/>
  <c r="L28" i="8"/>
  <c r="Q27" i="6"/>
  <c r="N28" i="7"/>
  <c r="L82" i="7"/>
  <c r="L28" i="6"/>
  <c r="P28" i="6"/>
  <c r="L29" i="8"/>
  <c r="Q28" i="6"/>
  <c r="N29" i="7"/>
  <c r="L83" i="7"/>
  <c r="L30" i="8"/>
  <c r="N30" i="7"/>
  <c r="L84" i="7"/>
  <c r="L30" i="6"/>
  <c r="P30" i="6"/>
  <c r="L31" i="8"/>
  <c r="Q30" i="6"/>
  <c r="N31" i="7"/>
  <c r="L85" i="7"/>
  <c r="L31" i="6"/>
  <c r="P31" i="6"/>
  <c r="L32" i="8"/>
  <c r="Q31" i="6"/>
  <c r="N32" i="7"/>
  <c r="L86" i="7"/>
  <c r="L32" i="6"/>
  <c r="P32" i="6"/>
  <c r="L33" i="8"/>
  <c r="Q32" i="6"/>
  <c r="N33" i="7"/>
  <c r="L87" i="7"/>
  <c r="L33" i="6"/>
  <c r="P33" i="6"/>
  <c r="L34" i="8"/>
  <c r="Q33" i="6"/>
  <c r="N34" i="7"/>
  <c r="L88" i="7"/>
  <c r="L34" i="6"/>
  <c r="P34" i="6"/>
  <c r="L35" i="8"/>
  <c r="Q34" i="6"/>
  <c r="N35" i="7"/>
  <c r="L89" i="7"/>
  <c r="L35" i="6"/>
  <c r="P35" i="6"/>
  <c r="L36" i="8"/>
  <c r="Q35" i="6"/>
  <c r="N36" i="7"/>
  <c r="L90" i="7"/>
  <c r="L36" i="6"/>
  <c r="P36" i="6"/>
  <c r="L37" i="8"/>
  <c r="Q36" i="6"/>
  <c r="N37" i="7"/>
  <c r="L91" i="7"/>
  <c r="L37" i="6"/>
  <c r="P37" i="6"/>
  <c r="L38" i="8"/>
  <c r="Q37" i="6"/>
  <c r="N38" i="7"/>
  <c r="L92" i="7"/>
  <c r="L38" i="6"/>
  <c r="P38" i="6"/>
  <c r="L39" i="8"/>
  <c r="Q38" i="6"/>
  <c r="N39" i="7"/>
  <c r="L93" i="7"/>
  <c r="L39" i="6"/>
  <c r="P39" i="6"/>
  <c r="L40" i="8"/>
  <c r="Q39" i="6"/>
  <c r="N40" i="7"/>
  <c r="L94" i="7"/>
  <c r="L40" i="6"/>
  <c r="P40" i="6"/>
  <c r="L41" i="8"/>
  <c r="Q40" i="6"/>
  <c r="N41" i="7"/>
  <c r="L95" i="7"/>
  <c r="L41" i="6"/>
  <c r="P41" i="6"/>
  <c r="L42" i="8"/>
  <c r="Q41" i="6"/>
  <c r="N42" i="7"/>
  <c r="L96" i="7"/>
  <c r="L42" i="6"/>
  <c r="P42" i="6"/>
  <c r="L43" i="8"/>
  <c r="Q42" i="6"/>
  <c r="N43" i="7"/>
  <c r="L97" i="7"/>
  <c r="L43" i="6"/>
  <c r="P43" i="6"/>
  <c r="L44" i="8"/>
  <c r="Q43" i="6"/>
  <c r="N44" i="7"/>
  <c r="L98" i="7"/>
  <c r="L44" i="6"/>
  <c r="P44" i="6"/>
  <c r="L45" i="8"/>
  <c r="Q44" i="6"/>
  <c r="N45" i="7"/>
  <c r="L99" i="7"/>
  <c r="L45" i="6"/>
  <c r="P45" i="6"/>
  <c r="L46" i="8"/>
  <c r="Q45" i="6"/>
  <c r="N46" i="7"/>
  <c r="L100" i="7"/>
  <c r="L46" i="6"/>
  <c r="P46" i="6"/>
  <c r="L47" i="8"/>
  <c r="Q46" i="6"/>
  <c r="N47" i="7"/>
  <c r="L101" i="7"/>
  <c r="L47" i="6"/>
  <c r="P47" i="6"/>
  <c r="L48" i="8"/>
  <c r="Q47" i="6"/>
  <c r="N48" i="7"/>
  <c r="L102" i="7"/>
  <c r="L48" i="6"/>
  <c r="P48" i="6"/>
  <c r="L49" i="8"/>
  <c r="Q48" i="6"/>
  <c r="N49" i="7"/>
  <c r="L103" i="7"/>
  <c r="L49" i="6"/>
  <c r="P49" i="6"/>
  <c r="L50" i="8"/>
  <c r="Q49" i="6"/>
  <c r="L50" i="6"/>
  <c r="P50" i="6"/>
  <c r="L51" i="8"/>
  <c r="Q50" i="6"/>
  <c r="N51" i="7"/>
  <c r="L105" i="7"/>
  <c r="L51" i="6"/>
  <c r="P51" i="6"/>
  <c r="L52" i="8"/>
  <c r="Q51" i="6"/>
  <c r="N52" i="7"/>
  <c r="L106" i="7"/>
  <c r="L52" i="6"/>
  <c r="P52" i="6"/>
  <c r="L53" i="8"/>
  <c r="Q52" i="6"/>
  <c r="N53" i="7"/>
  <c r="L107" i="7"/>
  <c r="L3" i="6"/>
  <c r="Q3" i="6"/>
  <c r="R3" i="6"/>
  <c r="L4" i="8"/>
  <c r="N4" i="7"/>
  <c r="L58" i="7"/>
  <c r="T3" i="6"/>
  <c r="U3" i="6"/>
  <c r="R4" i="6"/>
  <c r="T4" i="6"/>
  <c r="U4" i="6"/>
  <c r="R5" i="6"/>
  <c r="T5" i="6"/>
  <c r="U5" i="6"/>
  <c r="R6" i="6"/>
  <c r="T6" i="6"/>
  <c r="U6" i="6"/>
  <c r="R7" i="6"/>
  <c r="T7" i="6"/>
  <c r="U7" i="6"/>
  <c r="R8" i="6"/>
  <c r="T8" i="6"/>
  <c r="U8" i="6"/>
  <c r="R9" i="6"/>
  <c r="T9" i="6"/>
  <c r="U9" i="6"/>
  <c r="R10" i="6"/>
  <c r="T10" i="6"/>
  <c r="U10" i="6"/>
  <c r="R11" i="6"/>
  <c r="T11" i="6"/>
  <c r="U11" i="6"/>
  <c r="R12" i="6"/>
  <c r="T12" i="6"/>
  <c r="U12" i="6"/>
  <c r="R13" i="6"/>
  <c r="T13" i="6"/>
  <c r="U13" i="6"/>
  <c r="R14" i="6"/>
  <c r="T14" i="6"/>
  <c r="U14" i="6"/>
  <c r="R15" i="6"/>
  <c r="T15" i="6"/>
  <c r="U15" i="6"/>
  <c r="R16" i="6"/>
  <c r="T16" i="6"/>
  <c r="U16" i="6"/>
  <c r="R17" i="6"/>
  <c r="T17" i="6"/>
  <c r="U17" i="6"/>
  <c r="R18" i="6"/>
  <c r="T18" i="6"/>
  <c r="U18" i="6"/>
  <c r="R19" i="6"/>
  <c r="T19" i="6"/>
  <c r="U19" i="6"/>
  <c r="R20" i="6"/>
  <c r="T20" i="6"/>
  <c r="U20" i="6"/>
  <c r="R21" i="6"/>
  <c r="T21" i="6"/>
  <c r="U21" i="6"/>
  <c r="R22" i="6"/>
  <c r="T22" i="6"/>
  <c r="U22" i="6"/>
  <c r="R23" i="6"/>
  <c r="T23" i="6"/>
  <c r="U23" i="6"/>
  <c r="R24" i="6"/>
  <c r="T24" i="6"/>
  <c r="U24" i="6"/>
  <c r="R25" i="6"/>
  <c r="T25" i="6"/>
  <c r="U25" i="6"/>
  <c r="R26" i="6"/>
  <c r="T26" i="6"/>
  <c r="U26" i="6"/>
  <c r="R27" i="6"/>
  <c r="T27" i="6"/>
  <c r="U27" i="6"/>
  <c r="R28" i="6"/>
  <c r="T28" i="6"/>
  <c r="U28" i="6"/>
  <c r="R30" i="6"/>
  <c r="T30" i="6"/>
  <c r="U30" i="6"/>
  <c r="R31" i="6"/>
  <c r="T31" i="6"/>
  <c r="U31" i="6"/>
  <c r="R32" i="6"/>
  <c r="T32" i="6"/>
  <c r="U32" i="6"/>
  <c r="R33" i="6"/>
  <c r="T33" i="6"/>
  <c r="U33" i="6"/>
  <c r="R34" i="6"/>
  <c r="T34" i="6"/>
  <c r="U34" i="6"/>
  <c r="R35" i="6"/>
  <c r="T35" i="6"/>
  <c r="U35" i="6"/>
  <c r="R36" i="6"/>
  <c r="T36" i="6"/>
  <c r="U36" i="6"/>
  <c r="R37" i="6"/>
  <c r="T37" i="6"/>
  <c r="U37" i="6"/>
  <c r="R38" i="6"/>
  <c r="T38" i="6"/>
  <c r="U38" i="6"/>
  <c r="R39" i="6"/>
  <c r="T39" i="6"/>
  <c r="U39" i="6"/>
  <c r="R40" i="6"/>
  <c r="T40" i="6"/>
  <c r="U40" i="6"/>
  <c r="R41" i="6"/>
  <c r="T41" i="6"/>
  <c r="U41" i="6"/>
  <c r="R42" i="6"/>
  <c r="T42" i="6"/>
  <c r="U42" i="6"/>
  <c r="R43" i="6"/>
  <c r="T43" i="6"/>
  <c r="U43" i="6"/>
  <c r="R44" i="6"/>
  <c r="T44" i="6"/>
  <c r="U44" i="6"/>
  <c r="R45" i="6"/>
  <c r="T45" i="6"/>
  <c r="U45" i="6"/>
  <c r="R46" i="6"/>
  <c r="T46" i="6"/>
  <c r="U46" i="6"/>
  <c r="R47" i="6"/>
  <c r="T47" i="6"/>
  <c r="U47" i="6"/>
  <c r="R48" i="6"/>
  <c r="T48" i="6"/>
  <c r="U48" i="6"/>
  <c r="R49" i="6"/>
  <c r="T49" i="6"/>
  <c r="U49" i="6"/>
  <c r="R50" i="6"/>
  <c r="T50" i="6"/>
  <c r="U50" i="6"/>
  <c r="R51" i="6"/>
  <c r="T51" i="6"/>
  <c r="U51" i="6"/>
  <c r="R52" i="6"/>
  <c r="T52" i="6"/>
  <c r="U52" i="6"/>
  <c r="G7" i="7"/>
  <c r="C8" i="7"/>
  <c r="G11" i="7"/>
  <c r="C12" i="7"/>
  <c r="G15" i="7"/>
  <c r="C16" i="7"/>
  <c r="G19" i="7"/>
  <c r="C20" i="7"/>
  <c r="G23" i="7"/>
  <c r="C24" i="7"/>
  <c r="C30" i="7"/>
  <c r="C5" i="7"/>
  <c r="G8" i="7"/>
  <c r="C9" i="7"/>
  <c r="G12" i="7"/>
  <c r="C13" i="7"/>
  <c r="G16" i="7"/>
  <c r="C17" i="7"/>
  <c r="G20" i="7"/>
  <c r="C21" i="7"/>
  <c r="G24" i="7"/>
  <c r="C25" i="7"/>
  <c r="G28" i="7"/>
  <c r="C29" i="7"/>
  <c r="G30" i="7"/>
  <c r="G33" i="7"/>
  <c r="C34" i="7"/>
  <c r="G37" i="7"/>
  <c r="C38" i="7"/>
  <c r="G4" i="7"/>
  <c r="G13" i="7"/>
  <c r="G14" i="7"/>
  <c r="C18" i="7"/>
  <c r="C19" i="7"/>
  <c r="G27" i="7"/>
  <c r="C31" i="7"/>
  <c r="C32" i="7"/>
  <c r="G35" i="7"/>
  <c r="G38" i="7"/>
  <c r="G45" i="7"/>
  <c r="C46" i="7"/>
  <c r="C47" i="7"/>
  <c r="C6" i="7"/>
  <c r="C7" i="7"/>
  <c r="G17" i="7"/>
  <c r="G18" i="7"/>
  <c r="C22" i="7"/>
  <c r="C23" i="7"/>
  <c r="C28" i="7"/>
  <c r="G29" i="7"/>
  <c r="G31" i="7"/>
  <c r="G36" i="7"/>
  <c r="G42" i="7"/>
  <c r="G49" i="7"/>
  <c r="C50" i="7"/>
  <c r="C51" i="7"/>
  <c r="G5" i="7"/>
  <c r="G6" i="7"/>
  <c r="C10" i="7"/>
  <c r="C11" i="7"/>
  <c r="G21" i="7"/>
  <c r="G22" i="7"/>
  <c r="C26" i="7"/>
  <c r="C27" i="7"/>
  <c r="G32" i="7"/>
  <c r="C37" i="7"/>
  <c r="C39" i="7"/>
  <c r="G43" i="7"/>
  <c r="G44" i="7"/>
  <c r="G46" i="7"/>
  <c r="C49" i="7"/>
  <c r="C52" i="7"/>
  <c r="G9" i="7"/>
  <c r="G10" i="7"/>
  <c r="C14" i="7"/>
  <c r="C15" i="7"/>
  <c r="G25" i="7"/>
  <c r="G26" i="7"/>
  <c r="C33" i="7"/>
  <c r="G34" i="7"/>
  <c r="C35" i="7"/>
  <c r="C36" i="7"/>
  <c r="G41" i="7"/>
  <c r="C42" i="7"/>
  <c r="C43" i="7"/>
  <c r="G50" i="7"/>
  <c r="G39" i="7"/>
  <c r="G40" i="7"/>
  <c r="C44" i="7"/>
  <c r="G48" i="7"/>
  <c r="G51" i="7"/>
  <c r="G52" i="7"/>
  <c r="G53" i="7"/>
  <c r="C41" i="7"/>
  <c r="G47" i="7"/>
  <c r="C53" i="7"/>
  <c r="C45" i="7"/>
  <c r="C40" i="7"/>
  <c r="C48" i="7"/>
  <c r="C102" i="7"/>
  <c r="C94" i="7"/>
  <c r="C99" i="7"/>
  <c r="C107" i="7"/>
  <c r="G101" i="7"/>
  <c r="C95" i="7"/>
  <c r="G107" i="7"/>
  <c r="G106" i="7"/>
  <c r="G105" i="7"/>
  <c r="G102" i="7"/>
  <c r="C98" i="7"/>
  <c r="G94" i="7"/>
  <c r="G93" i="7"/>
  <c r="G104" i="7"/>
  <c r="C97" i="7"/>
  <c r="C96" i="7"/>
  <c r="G95" i="7"/>
  <c r="C90" i="7"/>
  <c r="C89" i="7"/>
  <c r="G88" i="7"/>
  <c r="C87" i="7"/>
  <c r="G80" i="7"/>
  <c r="G79" i="7"/>
  <c r="C69" i="7"/>
  <c r="C68" i="7"/>
  <c r="G64" i="7"/>
  <c r="G63" i="7"/>
  <c r="C106" i="7"/>
  <c r="C159" i="7"/>
  <c r="E159" i="7"/>
  <c r="C103" i="7"/>
  <c r="G100" i="7"/>
  <c r="G98" i="7"/>
  <c r="G97" i="7"/>
  <c r="C93" i="7"/>
  <c r="C146" i="7"/>
  <c r="E146" i="7"/>
  <c r="C91" i="7"/>
  <c r="G86" i="7"/>
  <c r="C81" i="7"/>
  <c r="C80" i="7"/>
  <c r="C133" i="7"/>
  <c r="E133" i="7"/>
  <c r="G76" i="7"/>
  <c r="G75" i="7"/>
  <c r="C65" i="7"/>
  <c r="C64" i="7"/>
  <c r="C117" i="7"/>
  <c r="E117" i="7"/>
  <c r="G60" i="7"/>
  <c r="G59" i="7"/>
  <c r="C105" i="7"/>
  <c r="C158" i="7"/>
  <c r="E158" i="7"/>
  <c r="C104" i="7"/>
  <c r="G103" i="7"/>
  <c r="G96" i="7"/>
  <c r="G90" i="7"/>
  <c r="G85" i="7"/>
  <c r="G83" i="7"/>
  <c r="C82" i="7"/>
  <c r="C77" i="7"/>
  <c r="G77" i="7"/>
  <c r="C130" i="7"/>
  <c r="E130" i="7"/>
  <c r="C76" i="7"/>
  <c r="C129" i="7"/>
  <c r="E129" i="7"/>
  <c r="G72" i="7"/>
  <c r="G71" i="7"/>
  <c r="C61" i="7"/>
  <c r="G61" i="7"/>
  <c r="C114" i="7"/>
  <c r="E114" i="7"/>
  <c r="C60" i="7"/>
  <c r="C113" i="7"/>
  <c r="E113" i="7"/>
  <c r="C101" i="7"/>
  <c r="C154" i="7"/>
  <c r="E154" i="7"/>
  <c r="C100" i="7"/>
  <c r="C153" i="7"/>
  <c r="E153" i="7"/>
  <c r="G99" i="7"/>
  <c r="G92" i="7"/>
  <c r="G89" i="7"/>
  <c r="C86" i="7"/>
  <c r="C139" i="7"/>
  <c r="E139" i="7"/>
  <c r="C85" i="7"/>
  <c r="C138" i="7"/>
  <c r="E138" i="7"/>
  <c r="G81" i="7"/>
  <c r="C73" i="7"/>
  <c r="C72" i="7"/>
  <c r="C125" i="7"/>
  <c r="E125" i="7"/>
  <c r="G68" i="7"/>
  <c r="G67" i="7"/>
  <c r="G58" i="7"/>
  <c r="C92" i="7"/>
  <c r="G91" i="7"/>
  <c r="C88" i="7"/>
  <c r="C141" i="7"/>
  <c r="E141" i="7"/>
  <c r="G87" i="7"/>
  <c r="G84" i="7"/>
  <c r="C83" i="7"/>
  <c r="C136" i="7"/>
  <c r="E136" i="7"/>
  <c r="G82" i="7"/>
  <c r="C79" i="7"/>
  <c r="C132" i="7"/>
  <c r="E132" i="7"/>
  <c r="G78" i="7"/>
  <c r="C75" i="7"/>
  <c r="C128" i="7"/>
  <c r="E128" i="7"/>
  <c r="G74" i="7"/>
  <c r="C71" i="7"/>
  <c r="C124" i="7"/>
  <c r="E124" i="7"/>
  <c r="G70" i="7"/>
  <c r="C67" i="7"/>
  <c r="C120" i="7"/>
  <c r="E120" i="7"/>
  <c r="G66" i="7"/>
  <c r="C63" i="7"/>
  <c r="C116" i="7"/>
  <c r="E116" i="7"/>
  <c r="G62" i="7"/>
  <c r="C59" i="7"/>
  <c r="C112" i="7"/>
  <c r="E112" i="7"/>
  <c r="C84" i="7"/>
  <c r="C137" i="7"/>
  <c r="E137" i="7"/>
  <c r="C78" i="7"/>
  <c r="C74" i="7"/>
  <c r="C127" i="7"/>
  <c r="E127" i="7"/>
  <c r="G73" i="7"/>
  <c r="C70" i="7"/>
  <c r="G69" i="7"/>
  <c r="C66" i="7"/>
  <c r="C119" i="7"/>
  <c r="E119" i="7"/>
  <c r="G65" i="7"/>
  <c r="C62" i="7"/>
  <c r="N50" i="7"/>
  <c r="L104" i="7"/>
  <c r="C4" i="7"/>
  <c r="C58" i="7"/>
  <c r="C111" i="7"/>
  <c r="E111" i="7"/>
  <c r="C118" i="7"/>
  <c r="E118" i="7"/>
  <c r="C134" i="7"/>
  <c r="E134" i="7"/>
  <c r="C122" i="7"/>
  <c r="E122" i="7"/>
  <c r="C149" i="7"/>
  <c r="E149" i="7"/>
  <c r="C160" i="7"/>
  <c r="E160" i="7"/>
  <c r="C145" i="7"/>
  <c r="E145" i="7"/>
  <c r="C135" i="7"/>
  <c r="E135" i="7"/>
  <c r="C142" i="7"/>
  <c r="E142" i="7"/>
  <c r="C150" i="7"/>
  <c r="E150" i="7"/>
  <c r="C151" i="7"/>
  <c r="E151" i="7"/>
  <c r="C152" i="7"/>
  <c r="E152" i="7"/>
  <c r="C115" i="7"/>
  <c r="E115" i="7"/>
  <c r="C123" i="7"/>
  <c r="E123" i="7"/>
  <c r="C131" i="7"/>
  <c r="E131" i="7"/>
  <c r="C126" i="7"/>
  <c r="E126" i="7"/>
  <c r="C144" i="7"/>
  <c r="E144" i="7"/>
  <c r="C143" i="7"/>
  <c r="E143" i="7"/>
  <c r="C148" i="7"/>
  <c r="E148" i="7"/>
  <c r="C147" i="7"/>
  <c r="E147" i="7"/>
  <c r="C157" i="7"/>
  <c r="E157" i="7"/>
  <c r="C156" i="7"/>
  <c r="E156" i="7"/>
  <c r="C121" i="7"/>
  <c r="E121" i="7"/>
  <c r="C140" i="7"/>
  <c r="E140" i="7"/>
  <c r="C155" i="7"/>
  <c r="E155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MississippiLouisiana" type="6" refreshedVersion="6" background="1" saveData="1">
    <textPr codePage="850" sourceFile="C:\Users\golinelli\Dropbox\RA Nadine Golinelli\Daten Disproportion\USA\ICPSR_34297\DS0001\MississippiLouisiana.csv" thousands="'" comma="1">
      <textFields count="5">
        <textField/>
        <textField/>
        <textField/>
        <textField/>
        <textField/>
      </textFields>
    </textPr>
  </connection>
  <connection id="2" xr16:uid="{00000000-0015-0000-FFFF-FFFF01000000}" name="MississippiLouisiana1" type="6" refreshedVersion="6" background="1" saveData="1">
    <textPr codePage="850" sourceFile="C:\Users\golinelli\Dropbox\RA Nadine Golinelli\Daten Disproportion\USA\ICPSR_34297\DS0001\MississippiLouisiana.csv" thousands="'" comma="1">
      <textFields count="5">
        <textField/>
        <textField/>
        <textField/>
        <textField/>
        <textField/>
      </textFields>
    </textPr>
  </connection>
  <connection id="3" xr16:uid="{00000000-0015-0000-FFFF-FFFF02000000}" name="usavotes1" type="6" refreshedVersion="6" background="1" saveData="1">
    <textPr codePage="850" sourceFile="C:\Users\golinelli\Dropbox\RA Nadine Golinelli\Daten Disproportion\USA\ICPSR_34297\DS0001\usavotes1.csv" thousands="'" comma="1">
      <textFields count="5">
        <textField/>
        <textField/>
        <textField/>
        <textField/>
        <textField/>
      </textFields>
    </textPr>
  </connection>
  <connection id="4" xr16:uid="{00000000-0015-0000-FFFF-FFFF03000000}" name="VirginiaNewJersey" type="6" refreshedVersion="6" background="1" saveData="1">
    <textPr codePage="850" sourceFile="C:\Users\golinelli\Dropbox\RA Nadine Golinelli\Daten Disproportion\USA\ICPSR_34297\DS0001\VirginiaNewJersey.csv" thousands="'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<sst xmlns="http://schemas.openxmlformats.org/spreadsheetml/2006/main" count="933" uniqueCount="144">
  <si>
    <t>V21</t>
  </si>
  <si>
    <t>V01</t>
  </si>
  <si>
    <t>votesagg</t>
  </si>
  <si>
    <t>votesaggstates</t>
  </si>
  <si>
    <t>Democratic (includes instances where non-major parties fuse with a Democrat and the votes aren't reported separately)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</si>
  <si>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</si>
  <si>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</si>
  <si>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</si>
  <si>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</si>
  <si>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</si>
  <si>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</si>
  <si>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</si>
  <si>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</si>
  <si>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</si>
  <si>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</si>
  <si>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</si>
  <si>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</si>
  <si>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</si>
  <si>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</si>
  <si>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</si>
  <si>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</si>
  <si>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</si>
  <si>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Maine</t>
  </si>
  <si>
    <t>Maryland</t>
  </si>
  <si>
    <t>Massachusetts</t>
  </si>
  <si>
    <t>Michigan</t>
  </si>
  <si>
    <t>Minnesota</t>
  </si>
  <si>
    <t>Missouri</t>
  </si>
  <si>
    <t>Montana</t>
  </si>
  <si>
    <t>Nevada</t>
  </si>
  <si>
    <t>New Hampshire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</si>
  <si>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</si>
  <si>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</si>
  <si>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</si>
  <si>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</si>
  <si>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</si>
  <si>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</si>
  <si>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</si>
  <si>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</si>
  <si>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</si>
  <si>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</si>
  <si>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</si>
  <si>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</si>
  <si>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</si>
  <si>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</si>
  <si>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</si>
  <si>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Washington</t>
  </si>
  <si>
    <t>West Virginia</t>
  </si>
  <si>
    <t>Wisconsin</t>
  </si>
  <si>
    <t>Wyoming</t>
  </si>
  <si>
    <t>Republican (includes instances where non-major parties fuse with a Republican and the votes aren't reported separately)</t>
  </si>
  <si>
    <t>Fused Democratic and Republican (NH and VT, some CA and MA)</t>
  </si>
  <si>
    <t>non-major party independent</t>
  </si>
  <si>
    <t>non-partisan election (i.e., Nebraska, Minnesota (1972 and before only), some special elections)</t>
  </si>
  <si>
    <t>Nebraska</t>
  </si>
  <si>
    <t>write-in scattering</t>
  </si>
  <si>
    <t>Virginia</t>
  </si>
  <si>
    <t>New Jersey</t>
  </si>
  <si>
    <t>Louisiana</t>
  </si>
  <si>
    <t>Mississippi</t>
  </si>
  <si>
    <t>unidentified party</t>
  </si>
  <si>
    <t>Row Labels</t>
  </si>
  <si>
    <t>Grand Total</t>
  </si>
  <si>
    <t>Column Labels</t>
  </si>
  <si>
    <t>Sum of votesaggstates</t>
  </si>
  <si>
    <t xml:space="preserve">Wyoming </t>
  </si>
  <si>
    <t xml:space="preserve">Wisconsin </t>
  </si>
  <si>
    <t xml:space="preserve">West Virginia </t>
  </si>
  <si>
    <t xml:space="preserve">Washington </t>
  </si>
  <si>
    <t xml:space="preserve">Virginia </t>
  </si>
  <si>
    <t xml:space="preserve">Vermont </t>
  </si>
  <si>
    <t xml:space="preserve">Utah </t>
  </si>
  <si>
    <t xml:space="preserve">Texas </t>
  </si>
  <si>
    <t xml:space="preserve">Tennessee </t>
  </si>
  <si>
    <t xml:space="preserve">South Dakota </t>
  </si>
  <si>
    <t>https://ballotpedia.org/South_Carolina_House_of_Representatives_elections,_2012</t>
  </si>
  <si>
    <t xml:space="preserve">South Carolina </t>
  </si>
  <si>
    <t xml:space="preserve">Rhode Island </t>
  </si>
  <si>
    <t xml:space="preserve">Pennsylvania </t>
  </si>
  <si>
    <t xml:space="preserve">Oregon </t>
  </si>
  <si>
    <t xml:space="preserve">Oklahoma </t>
  </si>
  <si>
    <t xml:space="preserve">Ohio </t>
  </si>
  <si>
    <t xml:space="preserve">North Dakota </t>
  </si>
  <si>
    <t xml:space="preserve">North Carolina </t>
  </si>
  <si>
    <t xml:space="preserve">New York </t>
  </si>
  <si>
    <t xml:space="preserve">New Mexico </t>
  </si>
  <si>
    <t xml:space="preserve">New Jersey </t>
  </si>
  <si>
    <t xml:space="preserve">New Hampshire </t>
  </si>
  <si>
    <t xml:space="preserve">Nevada </t>
  </si>
  <si>
    <t>Einkammersystem</t>
  </si>
  <si>
    <t xml:space="preserve">Nebraska </t>
  </si>
  <si>
    <t xml:space="preserve">Montana </t>
  </si>
  <si>
    <t xml:space="preserve">Missouri </t>
  </si>
  <si>
    <t xml:space="preserve">Mississippi </t>
  </si>
  <si>
    <t xml:space="preserve">Minnesota </t>
  </si>
  <si>
    <t xml:space="preserve">Michigan </t>
  </si>
  <si>
    <t xml:space="preserve">Massachusetts </t>
  </si>
  <si>
    <t xml:space="preserve">Maryland </t>
  </si>
  <si>
    <t xml:space="preserve">Maine </t>
  </si>
  <si>
    <t xml:space="preserve">Louisiana </t>
  </si>
  <si>
    <t xml:space="preserve">Kentucky </t>
  </si>
  <si>
    <t xml:space="preserve">Kansas </t>
  </si>
  <si>
    <t xml:space="preserve">Iowa </t>
  </si>
  <si>
    <t xml:space="preserve">Indiana </t>
  </si>
  <si>
    <t xml:space="preserve">Illinois </t>
  </si>
  <si>
    <t xml:space="preserve">Idaho </t>
  </si>
  <si>
    <t xml:space="preserve">Hawaii </t>
  </si>
  <si>
    <t xml:space="preserve">Georgia </t>
  </si>
  <si>
    <t xml:space="preserve">Florida </t>
  </si>
  <si>
    <t xml:space="preserve">Delaware </t>
  </si>
  <si>
    <t xml:space="preserve">Connecticut </t>
  </si>
  <si>
    <t xml:space="preserve">Colorado </t>
  </si>
  <si>
    <t xml:space="preserve">California </t>
  </si>
  <si>
    <t xml:space="preserve">Arkansas </t>
  </si>
  <si>
    <t xml:space="preserve">Arizona </t>
  </si>
  <si>
    <t xml:space="preserve">Alaska </t>
  </si>
  <si>
    <t xml:space="preserve">Alabama </t>
  </si>
  <si>
    <t>Rep.</t>
  </si>
  <si>
    <t>Dem.</t>
  </si>
  <si>
    <t>% Total</t>
  </si>
  <si>
    <t>% Other</t>
  </si>
  <si>
    <t>% Rep.</t>
  </si>
  <si>
    <t>% Dem.</t>
  </si>
  <si>
    <t>Total</t>
  </si>
  <si>
    <t>Vacancy</t>
  </si>
  <si>
    <t>Non-voting</t>
  </si>
  <si>
    <t>Other</t>
  </si>
  <si>
    <t>Republicans</t>
  </si>
  <si>
    <t>Democrats</t>
  </si>
  <si>
    <t>Unterschied zu Pdf</t>
  </si>
  <si>
    <t>Sitzverteilung Hous of Representatives</t>
  </si>
  <si>
    <t xml:space="preserve">Differenz % Stimmen - % Sitze </t>
  </si>
  <si>
    <t>Quadrierte Differenz</t>
  </si>
  <si>
    <t>Summe der quadrierten Differenzen</t>
  </si>
  <si>
    <t>Gallagher Index = Wurzel(Summe der quadrierten Differenzen/2)</t>
  </si>
  <si>
    <t>hat Einkammersystem</t>
  </si>
  <si>
    <t>Rep</t>
  </si>
  <si>
    <t>Dem</t>
  </si>
  <si>
    <t>Ind</t>
  </si>
  <si>
    <t>Party Governor</t>
  </si>
  <si>
    <t>Non-partisan election</t>
  </si>
  <si>
    <t>Governor Independent</t>
  </si>
  <si>
    <t>Anteil Wähler Vertreten in Exekutive</t>
  </si>
  <si>
    <t>Vertretung in Exekutive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</si>
</sst>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1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2" fillId="2" borderId="1" xfId="0" applyFont="1" applyFill="1" applyBorder="1"/>
    <xf numFmtId="0" fontId="0" fillId="0" borderId="0" xfId="0" applyNumberFormat="1"/>
    <xf numFmtId="0" fontId="0" fillId="0" borderId="0" xfId="0" applyAlignment="1">
      <alignment wrapText="1"/>
    </xf>
    <xf numFmtId="9" fontId="0" fillId="0" borderId="0" xfId="1" applyFont="1"/>
    <xf numFmtId="0" fontId="2" fillId="2" borderId="1" xfId="0" applyFont="1" applyFill="1" applyBorder="1" applyAlignment="1"/>
    <xf numFmtId="0" fontId="0" fillId="3" borderId="0" xfId="0" applyFill="1"/>
    <xf numFmtId="0" fontId="0" fillId="4" borderId="0" xfId="0" applyFill="1"/>
    <xf numFmtId="0" fontId="2" fillId="2" borderId="0" xfId="0" applyFont="1" applyFill="1" applyBorder="1"/>
    <xf numFmtId="0" fontId="0" fillId="5" borderId="0" xfId="0" applyFill="1"/>
  </cellXfs>
  <cellStyles count="2">
    <cellStyle name="Normal" xfId="0" builtinId="0"/>
    <cellStyle name="Percent" xfId="1" builtinId="5"/>
  </cellStyles>
  <dxfs count="1"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leemann/Dropbox/RA%20Nadine%20Golinelli/Daten%20Disproportion/USA/Seats%202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3">
          <cell r="I3">
            <v>40</v>
          </cell>
          <cell r="J3">
            <v>65</v>
          </cell>
        </row>
        <row r="4">
          <cell r="I4">
            <v>18</v>
          </cell>
          <cell r="J4">
            <v>22</v>
          </cell>
        </row>
        <row r="5">
          <cell r="I5">
            <v>20</v>
          </cell>
          <cell r="J5">
            <v>40</v>
          </cell>
        </row>
        <row r="6">
          <cell r="I6">
            <v>55</v>
          </cell>
          <cell r="J6">
            <v>45</v>
          </cell>
        </row>
        <row r="7">
          <cell r="I7">
            <v>52</v>
          </cell>
          <cell r="J7">
            <v>28</v>
          </cell>
        </row>
        <row r="8">
          <cell r="I8">
            <v>32</v>
          </cell>
          <cell r="J8">
            <v>33</v>
          </cell>
        </row>
        <row r="9">
          <cell r="I9">
            <v>100</v>
          </cell>
          <cell r="J9">
            <v>51</v>
          </cell>
        </row>
        <row r="10">
          <cell r="I10">
            <v>26</v>
          </cell>
          <cell r="J10">
            <v>15</v>
          </cell>
        </row>
        <row r="11">
          <cell r="I11">
            <v>39</v>
          </cell>
          <cell r="J11">
            <v>81</v>
          </cell>
        </row>
        <row r="12">
          <cell r="I12">
            <v>63</v>
          </cell>
          <cell r="J12">
            <v>115</v>
          </cell>
        </row>
        <row r="13">
          <cell r="I13">
            <v>43</v>
          </cell>
          <cell r="J13">
            <v>8</v>
          </cell>
        </row>
        <row r="14">
          <cell r="I14">
            <v>13</v>
          </cell>
          <cell r="J14">
            <v>57</v>
          </cell>
        </row>
        <row r="15">
          <cell r="I15">
            <v>64</v>
          </cell>
          <cell r="J15">
            <v>54</v>
          </cell>
        </row>
        <row r="16">
          <cell r="I16">
            <v>40</v>
          </cell>
          <cell r="J16">
            <v>60</v>
          </cell>
        </row>
        <row r="17">
          <cell r="I17">
            <v>40</v>
          </cell>
          <cell r="J17">
            <v>60</v>
          </cell>
        </row>
        <row r="18">
          <cell r="I18">
            <v>33</v>
          </cell>
          <cell r="J18">
            <v>92</v>
          </cell>
        </row>
        <row r="19">
          <cell r="I19">
            <v>59</v>
          </cell>
          <cell r="J19">
            <v>41</v>
          </cell>
        </row>
        <row r="20">
          <cell r="I20">
            <v>45</v>
          </cell>
          <cell r="J20">
            <v>58</v>
          </cell>
        </row>
        <row r="21">
          <cell r="I21">
            <v>72</v>
          </cell>
          <cell r="J21">
            <v>78</v>
          </cell>
        </row>
        <row r="22">
          <cell r="I22">
            <v>98</v>
          </cell>
          <cell r="J22">
            <v>43</v>
          </cell>
        </row>
        <row r="23">
          <cell r="I23">
            <v>126</v>
          </cell>
          <cell r="J23">
            <v>32</v>
          </cell>
        </row>
        <row r="24">
          <cell r="I24">
            <v>46</v>
          </cell>
          <cell r="J24">
            <v>62</v>
          </cell>
        </row>
        <row r="25">
          <cell r="I25">
            <v>61</v>
          </cell>
          <cell r="J25">
            <v>72</v>
          </cell>
        </row>
        <row r="26">
          <cell r="I26">
            <v>58</v>
          </cell>
          <cell r="J26">
            <v>64</v>
          </cell>
        </row>
        <row r="27">
          <cell r="I27">
            <v>56</v>
          </cell>
          <cell r="J27">
            <v>106</v>
          </cell>
        </row>
        <row r="28">
          <cell r="I28">
            <v>32</v>
          </cell>
          <cell r="J28">
            <v>68</v>
          </cell>
        </row>
        <row r="30">
          <cell r="I30">
            <v>26</v>
          </cell>
          <cell r="J30">
            <v>16</v>
          </cell>
        </row>
        <row r="31">
          <cell r="I31">
            <v>104</v>
          </cell>
          <cell r="J31">
            <v>294</v>
          </cell>
        </row>
        <row r="32">
          <cell r="I32">
            <v>48</v>
          </cell>
          <cell r="J32">
            <v>30</v>
          </cell>
        </row>
        <row r="33">
          <cell r="I33">
            <v>36</v>
          </cell>
          <cell r="J33">
            <v>33</v>
          </cell>
        </row>
        <row r="34">
          <cell r="I34">
            <v>99</v>
          </cell>
          <cell r="J34">
            <v>51</v>
          </cell>
        </row>
        <row r="35">
          <cell r="I35">
            <v>52</v>
          </cell>
          <cell r="J35">
            <v>67</v>
          </cell>
        </row>
        <row r="36">
          <cell r="I36">
            <v>25</v>
          </cell>
          <cell r="J36">
            <v>69</v>
          </cell>
        </row>
        <row r="37">
          <cell r="I37">
            <v>40</v>
          </cell>
          <cell r="J37">
            <v>59</v>
          </cell>
        </row>
        <row r="38">
          <cell r="I38">
            <v>31</v>
          </cell>
          <cell r="J38">
            <v>69</v>
          </cell>
        </row>
        <row r="39">
          <cell r="I39">
            <v>30</v>
          </cell>
          <cell r="J39">
            <v>30</v>
          </cell>
        </row>
        <row r="40">
          <cell r="I40">
            <v>91</v>
          </cell>
          <cell r="J40">
            <v>112</v>
          </cell>
        </row>
        <row r="41">
          <cell r="I41">
            <v>65</v>
          </cell>
          <cell r="J41">
            <v>10</v>
          </cell>
        </row>
        <row r="42">
          <cell r="I42">
            <v>48</v>
          </cell>
          <cell r="J42">
            <v>75</v>
          </cell>
        </row>
        <row r="43">
          <cell r="I43">
            <v>19</v>
          </cell>
          <cell r="J43">
            <v>50</v>
          </cell>
        </row>
        <row r="44">
          <cell r="I44">
            <v>34</v>
          </cell>
          <cell r="J44">
            <v>64</v>
          </cell>
        </row>
        <row r="45">
          <cell r="I45">
            <v>49</v>
          </cell>
          <cell r="J45">
            <v>101</v>
          </cell>
        </row>
        <row r="46">
          <cell r="I46">
            <v>17</v>
          </cell>
          <cell r="J46">
            <v>58</v>
          </cell>
        </row>
        <row r="47">
          <cell r="I47">
            <v>94</v>
          </cell>
          <cell r="J47">
            <v>48</v>
          </cell>
        </row>
        <row r="48">
          <cell r="I48">
            <v>32</v>
          </cell>
          <cell r="J48">
            <v>67</v>
          </cell>
        </row>
        <row r="49">
          <cell r="I49">
            <v>56</v>
          </cell>
          <cell r="J49">
            <v>42</v>
          </cell>
        </row>
        <row r="50">
          <cell r="I50">
            <v>65</v>
          </cell>
          <cell r="J50">
            <v>35</v>
          </cell>
        </row>
        <row r="51">
          <cell r="I51">
            <v>39</v>
          </cell>
          <cell r="J51">
            <v>59</v>
          </cell>
        </row>
        <row r="52">
          <cell r="I52">
            <v>10</v>
          </cell>
          <cell r="J52">
            <v>50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adine Golinelli" refreshedDate="43139.732339236114" createdVersion="6" refreshedVersion="6" minRefreshableVersion="3" recordCount="183" xr:uid="{00000000-000A-0000-FFFF-FFFF00000000}">
  <cacheSource type="worksheet">
    <worksheetSource ref="B1:E184" sheet="Votes 46 Staaten"/>
  </cacheSource>
  <cacheFields count="4">
    <cacheField name="V21" numFmtId="0">
      <sharedItems count="7">
        <s v="Democratic (includes instances where non-major parties fuse with a Democrat and the votes aren't reported separately)"/>
        <s v="Republican (includes instances where non-major parties fuse with a Republican and the votes aren't reported separately)"/>
        <s v="non-major party independent"/>
        <s v="write-in scattering"/>
        <s v="unidentified party"/>
        <s v="non-partisan election (i.e., Nebraska, Minnesota (1972 and before only), some special elections)"/>
        <s v="Fused Democratic and Republican (NH and VT, some CA and MA)"/>
      </sharedItems>
    </cacheField>
    <cacheField name="V01" numFmtId="0">
      <sharedItems count="50">
        <s v="Alabama"/>
        <s v="Alaska"/>
        <s v="Arizona"/>
        <s v="Arkansas"/>
        <s v="California"/>
        <s v="Colorado"/>
        <s v="Connecticut"/>
        <s v="Delaware"/>
        <s v="Florida"/>
        <s v="Georgia"/>
        <s v="Hawaii"/>
        <s v="Idaho"/>
        <s v="Illinois"/>
        <s v="Indiana"/>
        <s v="Iowa"/>
        <s v="Kansas"/>
        <s v="Kentucky"/>
        <s v="Louisiana"/>
        <s v="Maine"/>
        <s v="Maryland"/>
        <s v="Massachusetts"/>
        <s v="Michigan"/>
        <s v="Minnesota"/>
        <s v="Mississippi"/>
        <s v="Missouri"/>
        <s v="Montana"/>
        <s v="Nebraska"/>
        <s v="Nevada"/>
        <s v="New Hampshire"/>
        <s v="New Jersey"/>
        <s v="New Mexico"/>
        <s v="New York"/>
        <s v="North Carolina"/>
        <s v="North Dakota"/>
        <s v="Ohio"/>
        <s v="Oklahoma"/>
        <s v="Oregon"/>
        <s v="Pennsylvania"/>
        <s v="Rhode Island"/>
        <s v="South Carolina"/>
        <s v="South Dakota"/>
        <s v="Tennessee"/>
        <s v="Texas"/>
        <s v="Utah"/>
        <s v="Vermont"/>
        <s v="Virginia"/>
        <s v="Washington"/>
        <s v="West Virginia"/>
        <s v="Wisconsin"/>
        <s v="Wyoming"/>
      </sharedItems>
    </cacheField>
    <cacheField name="votesagg" numFmtId="0">
      <sharedItems containsSemiMixedTypes="0" containsString="0" containsNumber="1" containsInteger="1" minValue="3" maxValue="47994230"/>
    </cacheField>
    <cacheField name="votesaggstates" numFmtId="0">
      <sharedItems containsSemiMixedTypes="0" containsString="0" containsNumber="1" minValue="2.9300257528334899E-6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3">
  <r>
    <x v="0"/>
    <x v="0"/>
    <n v="1086152"/>
    <n v="0.415045788123174"/>
  </r>
  <r>
    <x v="1"/>
    <x v="0"/>
    <n v="1467664"/>
    <n v="0.56083104536014305"/>
  </r>
  <r>
    <x v="2"/>
    <x v="0"/>
    <n v="42723"/>
    <n v="1.6325524609802699E-2"/>
  </r>
  <r>
    <x v="3"/>
    <x v="0"/>
    <n v="20406"/>
    <n v="7.7976419068799697E-3"/>
  </r>
  <r>
    <x v="0"/>
    <x v="1"/>
    <n v="142676"/>
    <n v="0.41118424844663198"/>
  </r>
  <r>
    <x v="1"/>
    <x v="1"/>
    <n v="197345"/>
    <n v="0.56873724739760501"/>
  </r>
  <r>
    <x v="2"/>
    <x v="1"/>
    <n v="6967"/>
    <n v="2.0078504155763299E-2"/>
  </r>
  <r>
    <x v="0"/>
    <x v="2"/>
    <n v="1458580"/>
    <n v="0.40183746875840298"/>
  </r>
  <r>
    <x v="1"/>
    <x v="2"/>
    <n v="2079322"/>
    <n v="0.57285132746483503"/>
  </r>
  <r>
    <x v="2"/>
    <x v="2"/>
    <n v="91741"/>
    <n v="2.5274562397238801E-2"/>
  </r>
  <r>
    <x v="3"/>
    <x v="2"/>
    <n v="133"/>
    <n v="3.6641379523144103E-5"/>
  </r>
  <r>
    <x v="0"/>
    <x v="3"/>
    <n v="233098"/>
    <n v="0.44724188875458099"/>
  </r>
  <r>
    <x v="1"/>
    <x v="3"/>
    <n v="268507"/>
    <n v="0.51518064429478705"/>
  </r>
  <r>
    <x v="2"/>
    <x v="3"/>
    <n v="18411"/>
    <n v="3.5324929488286402E-2"/>
  </r>
  <r>
    <x v="3"/>
    <x v="3"/>
    <n v="1174"/>
    <n v="2.2525374623457899E-3"/>
  </r>
  <r>
    <x v="0"/>
    <x v="4"/>
    <n v="3926030"/>
    <n v="0.52176997482605403"/>
  </r>
  <r>
    <x v="1"/>
    <x v="4"/>
    <n v="3318763"/>
    <n v="0.44106409960281501"/>
  </r>
  <r>
    <x v="2"/>
    <x v="4"/>
    <n v="279630"/>
    <n v="3.7162868867688097E-2"/>
  </r>
  <r>
    <x v="3"/>
    <x v="4"/>
    <n v="23"/>
    <n v="3.0567034436821002E-6"/>
  </r>
  <r>
    <x v="0"/>
    <x v="5"/>
    <n v="1067980"/>
    <n v="0.43379928364911602"/>
  </r>
  <r>
    <x v="1"/>
    <x v="5"/>
    <n v="1363296"/>
    <n v="0.55375271840456397"/>
  </r>
  <r>
    <x v="2"/>
    <x v="5"/>
    <n v="30646"/>
    <n v="1.244799794632E-2"/>
  </r>
  <r>
    <x v="0"/>
    <x v="6"/>
    <n v="1073936"/>
    <n v="0.50095906258163203"/>
  </r>
  <r>
    <x v="1"/>
    <x v="6"/>
    <n v="1008437"/>
    <n v="0.47040573571668498"/>
  </r>
  <r>
    <x v="2"/>
    <x v="6"/>
    <n v="61387"/>
    <n v="2.8635201701682999E-2"/>
  </r>
  <r>
    <x v="0"/>
    <x v="7"/>
    <n v="235006"/>
    <n v="0.54536382960948304"/>
  </r>
  <r>
    <x v="1"/>
    <x v="7"/>
    <n v="192338"/>
    <n v="0.44634685182262901"/>
  </r>
  <r>
    <x v="2"/>
    <x v="7"/>
    <n v="3572"/>
    <n v="8.2893185678879402E-3"/>
  </r>
  <r>
    <x v="0"/>
    <x v="8"/>
    <n v="1707134"/>
    <n v="0.37956968136659303"/>
  </r>
  <r>
    <x v="1"/>
    <x v="8"/>
    <n v="2510151"/>
    <n v="0.55811507195804999"/>
  </r>
  <r>
    <x v="2"/>
    <x v="8"/>
    <n v="275933"/>
    <n v="6.1351833475595897E-2"/>
  </r>
  <r>
    <x v="3"/>
    <x v="8"/>
    <n v="4333"/>
    <n v="9.6341319976138103E-4"/>
  </r>
  <r>
    <x v="0"/>
    <x v="9"/>
    <n v="1710437"/>
    <n v="0.40106449556280399"/>
  </r>
  <r>
    <x v="1"/>
    <x v="9"/>
    <n v="2544131"/>
    <n v="0.59654966313327695"/>
  </r>
  <r>
    <x v="2"/>
    <x v="9"/>
    <n v="6487"/>
    <n v="1.5210764165625001E-3"/>
  </r>
  <r>
    <x v="3"/>
    <x v="9"/>
    <n v="3688"/>
    <n v="8.6476488735663605E-4"/>
  </r>
  <r>
    <x v="0"/>
    <x v="10"/>
    <n v="358309"/>
    <n v="0.66369619296533"/>
  </r>
  <r>
    <x v="1"/>
    <x v="10"/>
    <n v="179860"/>
    <n v="0.33315489498378298"/>
  </r>
  <r>
    <x v="2"/>
    <x v="10"/>
    <n v="1700"/>
    <n v="3.1489120508864199E-3"/>
  </r>
  <r>
    <x v="0"/>
    <x v="11"/>
    <n v="298322"/>
    <n v="0.24168191075846701"/>
  </r>
  <r>
    <x v="1"/>
    <x v="11"/>
    <n v="923020"/>
    <n v="0.74777333642265897"/>
  </r>
  <r>
    <x v="2"/>
    <x v="11"/>
    <n v="10729"/>
    <n v="8.6919678083667799E-3"/>
  </r>
  <r>
    <x v="3"/>
    <x v="11"/>
    <n v="2287"/>
    <n v="1.8527850105074901E-3"/>
  </r>
  <r>
    <x v="0"/>
    <x v="12"/>
    <n v="2299333"/>
    <n v="0.52325222315853404"/>
  </r>
  <r>
    <x v="1"/>
    <x v="12"/>
    <n v="2047930"/>
    <n v="0.46604120645989799"/>
  </r>
  <r>
    <x v="2"/>
    <x v="12"/>
    <n v="46736"/>
    <n v="1.0635569489733401E-2"/>
  </r>
  <r>
    <x v="3"/>
    <x v="12"/>
    <n v="312"/>
    <n v="7.1000891834920195E-5"/>
  </r>
  <r>
    <x v="0"/>
    <x v="13"/>
    <n v="908213"/>
    <n v="0.365788952220157"/>
  </r>
  <r>
    <x v="1"/>
    <x v="13"/>
    <n v="1513602"/>
    <n v="0.60961348236408597"/>
  </r>
  <r>
    <x v="2"/>
    <x v="13"/>
    <n v="60973"/>
    <n v="2.4557289736790399E-2"/>
  </r>
  <r>
    <x v="3"/>
    <x v="13"/>
    <n v="100"/>
    <n v="4.0275678967396002E-5"/>
  </r>
  <r>
    <x v="0"/>
    <x v="14"/>
    <n v="650195"/>
    <n v="0.42688783767369898"/>
  </r>
  <r>
    <x v="1"/>
    <x v="14"/>
    <n v="851122"/>
    <n v="0.55880717350412501"/>
  </r>
  <r>
    <x v="2"/>
    <x v="14"/>
    <n v="13990"/>
    <n v="9.1851842125132508E-3"/>
  </r>
  <r>
    <x v="3"/>
    <x v="14"/>
    <n v="7798"/>
    <n v="5.1198046096624997E-3"/>
  </r>
  <r>
    <x v="0"/>
    <x v="15"/>
    <n v="262034"/>
    <n v="0.31826584624652898"/>
  </r>
  <r>
    <x v="1"/>
    <x v="15"/>
    <n v="552840"/>
    <n v="0.67147809230455302"/>
  </r>
  <r>
    <x v="2"/>
    <x v="15"/>
    <n v="8444"/>
    <n v="1.02560614489177E-2"/>
  </r>
  <r>
    <x v="0"/>
    <x v="16"/>
    <n v="849405"/>
    <n v="0.45100320277290501"/>
  </r>
  <r>
    <x v="1"/>
    <x v="16"/>
    <n v="1001546"/>
    <n v="0.53178454768266203"/>
  </r>
  <r>
    <x v="2"/>
    <x v="16"/>
    <n v="32417"/>
    <n v="1.7212249544433199E-2"/>
  </r>
  <r>
    <x v="0"/>
    <x v="17"/>
    <n v="28964770"/>
    <n v="0.83772984717332"/>
  </r>
  <r>
    <x v="1"/>
    <x v="17"/>
    <n v="5329622"/>
    <n v="0.154145309061717"/>
  </r>
  <r>
    <x v="2"/>
    <x v="17"/>
    <n v="269992"/>
    <n v="7.8088090082544699E-3"/>
  </r>
  <r>
    <x v="3"/>
    <x v="17"/>
    <n v="717"/>
    <n v="2.07373405838634E-5"/>
  </r>
  <r>
    <x v="4"/>
    <x v="17"/>
    <n v="10210"/>
    <n v="2.9529741612447101E-4"/>
  </r>
  <r>
    <x v="0"/>
    <x v="18"/>
    <n v="509325"/>
    <n v="0.45825644366187701"/>
  </r>
  <r>
    <x v="1"/>
    <x v="18"/>
    <n v="574412"/>
    <n v="0.51681735692672803"/>
  </r>
  <r>
    <x v="2"/>
    <x v="18"/>
    <n v="27698"/>
    <n v="2.49208010141789E-2"/>
  </r>
  <r>
    <x v="3"/>
    <x v="18"/>
    <n v="6"/>
    <n v="5.39839721586661E-6"/>
  </r>
  <r>
    <x v="0"/>
    <x v="19"/>
    <n v="3345465"/>
    <n v="0.61636074919151895"/>
  </r>
  <r>
    <x v="1"/>
    <x v="19"/>
    <n v="2042431"/>
    <n v="0.376292772852797"/>
  </r>
  <r>
    <x v="2"/>
    <x v="19"/>
    <n v="15656"/>
    <n v="2.8844253009200301E-3"/>
  </r>
  <r>
    <x v="3"/>
    <x v="19"/>
    <n v="24219"/>
    <n v="4.4620526547638102E-3"/>
  </r>
  <r>
    <x v="0"/>
    <x v="20"/>
    <n v="2471326"/>
    <n v="0.64017902961039697"/>
  </r>
  <r>
    <x v="1"/>
    <x v="20"/>
    <n v="1249284"/>
    <n v="0.32361793580765802"/>
  </r>
  <r>
    <x v="2"/>
    <x v="20"/>
    <n v="117425"/>
    <n v="3.0418092373082701E-2"/>
  </r>
  <r>
    <x v="3"/>
    <x v="20"/>
    <n v="22332"/>
    <n v="5.7849422088625197E-3"/>
  </r>
  <r>
    <x v="0"/>
    <x v="21"/>
    <n v="2637281"/>
    <n v="0.47500603375299399"/>
  </r>
  <r>
    <x v="1"/>
    <x v="21"/>
    <n v="2893435"/>
    <n v="0.521142450604276"/>
  </r>
  <r>
    <x v="2"/>
    <x v="21"/>
    <n v="21259"/>
    <n v="3.82900163901947E-3"/>
  </r>
  <r>
    <x v="3"/>
    <x v="21"/>
    <n v="125"/>
    <n v="2.2514003710307799E-5"/>
  </r>
  <r>
    <x v="0"/>
    <x v="22"/>
    <n v="1997165"/>
    <n v="0.48742834089635001"/>
  </r>
  <r>
    <x v="1"/>
    <x v="22"/>
    <n v="2049893"/>
    <n v="0.500297143203011"/>
  </r>
  <r>
    <x v="2"/>
    <x v="22"/>
    <n v="39648"/>
    <n v="9.6764958628147799E-3"/>
  </r>
  <r>
    <x v="3"/>
    <x v="22"/>
    <n v="10645"/>
    <n v="2.5980200378244401E-3"/>
  </r>
  <r>
    <x v="0"/>
    <x v="23"/>
    <n v="19309923"/>
    <n v="0.80391565521448005"/>
  </r>
  <r>
    <x v="1"/>
    <x v="23"/>
    <n v="3954208"/>
    <n v="0.164622599229129"/>
  </r>
  <r>
    <x v="2"/>
    <x v="23"/>
    <n v="635535"/>
    <n v="2.6458755735936101E-2"/>
  </r>
  <r>
    <x v="5"/>
    <x v="23"/>
    <n v="101663"/>
    <n v="4.2324600287670603E-3"/>
  </r>
  <r>
    <x v="4"/>
    <x v="23"/>
    <n v="18508"/>
    <n v="7.7052979168842797E-4"/>
  </r>
  <r>
    <x v="0"/>
    <x v="24"/>
    <n v="993543"/>
    <n v="0.37859699208467401"/>
  </r>
  <r>
    <x v="1"/>
    <x v="24"/>
    <n v="1556764"/>
    <n v="0.59321656715985704"/>
  </r>
  <r>
    <x v="2"/>
    <x v="24"/>
    <n v="73370"/>
    <n v="2.79581873248088E-2"/>
  </r>
  <r>
    <x v="3"/>
    <x v="24"/>
    <n v="599"/>
    <n v="2.2825343066049499E-4"/>
  </r>
  <r>
    <x v="0"/>
    <x v="25"/>
    <n v="189277"/>
    <n v="0.36427444187836799"/>
  </r>
  <r>
    <x v="1"/>
    <x v="25"/>
    <n v="324245"/>
    <n v="0.62402809853733598"/>
  </r>
  <r>
    <x v="2"/>
    <x v="25"/>
    <n v="6078"/>
    <n v="1.16974595842956E-2"/>
  </r>
  <r>
    <x v="5"/>
    <x v="26"/>
    <n v="210402"/>
    <n v="1"/>
  </r>
  <r>
    <x v="0"/>
    <x v="27"/>
    <n v="488120"/>
    <n v="0.44599733563830501"/>
  </r>
  <r>
    <x v="1"/>
    <x v="27"/>
    <n v="559757"/>
    <n v="0.51145236950932205"/>
  </r>
  <r>
    <x v="2"/>
    <x v="27"/>
    <n v="46569"/>
    <n v="4.25502948523728E-2"/>
  </r>
  <r>
    <x v="0"/>
    <x v="28"/>
    <n v="962537"/>
    <n v="0.404361899440637"/>
  </r>
  <r>
    <x v="1"/>
    <x v="28"/>
    <n v="1398661"/>
    <n v="0.58757763975155297"/>
  </r>
  <r>
    <x v="6"/>
    <x v="28"/>
    <n v="7621"/>
    <n v="3.2015829372139398E-3"/>
  </r>
  <r>
    <x v="2"/>
    <x v="28"/>
    <n v="6492"/>
    <n v="2.7272899131863099E-3"/>
  </r>
  <r>
    <x v="3"/>
    <x v="28"/>
    <n v="5074"/>
    <n v="2.1315879574102499E-3"/>
  </r>
  <r>
    <x v="0"/>
    <x v="29"/>
    <n v="47994230"/>
    <n v="0.49616005550052"/>
  </r>
  <r>
    <x v="1"/>
    <x v="29"/>
    <n v="47099206"/>
    <n v="0.48690737746996698"/>
  </r>
  <r>
    <x v="2"/>
    <x v="29"/>
    <n v="1637599"/>
    <n v="1.69293519393393E-2"/>
  </r>
  <r>
    <x v="3"/>
    <x v="29"/>
    <n v="311"/>
    <n v="3.21509017356173E-6"/>
  </r>
  <r>
    <x v="0"/>
    <x v="30"/>
    <n v="261932"/>
    <n v="0.50741463244538598"/>
  </r>
  <r>
    <x v="1"/>
    <x v="30"/>
    <n v="253245"/>
    <n v="0.49058617730415399"/>
  </r>
  <r>
    <x v="2"/>
    <x v="30"/>
    <n v="1032"/>
    <n v="1.9991902504605699E-3"/>
  </r>
  <r>
    <x v="0"/>
    <x v="31"/>
    <n v="3868494"/>
    <n v="0.48225033050747601"/>
  </r>
  <r>
    <x v="1"/>
    <x v="31"/>
    <n v="2975254"/>
    <n v="0.37089813887360101"/>
  </r>
  <r>
    <x v="2"/>
    <x v="31"/>
    <n v="1167715"/>
    <n v="0.14556851960699399"/>
  </r>
  <r>
    <x v="3"/>
    <x v="31"/>
    <n v="10292"/>
    <n v="1.28301101192943E-3"/>
  </r>
  <r>
    <x v="0"/>
    <x v="32"/>
    <n v="1946572"/>
    <n v="0.413568804234414"/>
  </r>
  <r>
    <x v="1"/>
    <x v="32"/>
    <n v="2728634"/>
    <n v="0.57972574380673603"/>
  </r>
  <r>
    <x v="2"/>
    <x v="32"/>
    <n v="31561"/>
    <n v="6.7054519588498904E-3"/>
  </r>
  <r>
    <x v="0"/>
    <x v="33"/>
    <n v="108660"/>
    <n v="0.33132493383258699"/>
  </r>
  <r>
    <x v="1"/>
    <x v="33"/>
    <n v="212801"/>
    <n v="0.64887058019978305"/>
  </r>
  <r>
    <x v="2"/>
    <x v="33"/>
    <n v="5217"/>
    <n v="1.59076217541377E-2"/>
  </r>
  <r>
    <x v="3"/>
    <x v="33"/>
    <n v="1278"/>
    <n v="3.8968642134920499E-3"/>
  </r>
  <r>
    <x v="0"/>
    <x v="34"/>
    <n v="2202723"/>
    <n v="0.46100250831133199"/>
  </r>
  <r>
    <x v="1"/>
    <x v="34"/>
    <n v="2463119"/>
    <n v="0.51550015016382"/>
  </r>
  <r>
    <x v="2"/>
    <x v="34"/>
    <n v="112259"/>
    <n v="2.34944114990954E-2"/>
  </r>
  <r>
    <x v="3"/>
    <x v="34"/>
    <n v="14"/>
    <n v="2.9300257528334899E-6"/>
  </r>
  <r>
    <x v="0"/>
    <x v="35"/>
    <n v="265856"/>
    <n v="0.41197226203850801"/>
  </r>
  <r>
    <x v="1"/>
    <x v="35"/>
    <n v="371841"/>
    <n v="0.57620733738813801"/>
  </r>
  <r>
    <x v="2"/>
    <x v="35"/>
    <n v="7628"/>
    <n v="1.1820400573354499E-2"/>
  </r>
  <r>
    <x v="0"/>
    <x v="36"/>
    <n v="1028845"/>
    <n v="0.499658588040577"/>
  </r>
  <r>
    <x v="1"/>
    <x v="36"/>
    <n v="1003222"/>
    <n v="0.48721477774712801"/>
  </r>
  <r>
    <x v="2"/>
    <x v="36"/>
    <n v="20175"/>
    <n v="9.7979890204245006E-3"/>
  </r>
  <r>
    <x v="3"/>
    <x v="36"/>
    <n v="6854"/>
    <n v="3.32864519187061E-3"/>
  </r>
  <r>
    <x v="0"/>
    <x v="37"/>
    <n v="2331402"/>
    <n v="0.45056870867358501"/>
  </r>
  <r>
    <x v="1"/>
    <x v="37"/>
    <n v="2772467"/>
    <n v="0.53580930102579005"/>
  </r>
  <r>
    <x v="2"/>
    <x v="37"/>
    <n v="70485"/>
    <n v="1.3621990300624999E-2"/>
  </r>
  <r>
    <x v="0"/>
    <x v="38"/>
    <n v="373057"/>
    <n v="0.59387053690110603"/>
  </r>
  <r>
    <x v="1"/>
    <x v="38"/>
    <n v="195899"/>
    <n v="0.31185219499537598"/>
  </r>
  <r>
    <x v="2"/>
    <x v="38"/>
    <n v="59223"/>
    <n v="9.4277268103518302E-2"/>
  </r>
  <r>
    <x v="0"/>
    <x v="39"/>
    <n v="438184"/>
    <n v="0.38323902148910699"/>
  </r>
  <r>
    <x v="1"/>
    <x v="39"/>
    <n v="672605"/>
    <n v="0.58826539090583096"/>
  </r>
  <r>
    <x v="2"/>
    <x v="39"/>
    <n v="24882"/>
    <n v="2.1761984309541099E-2"/>
  </r>
  <r>
    <x v="3"/>
    <x v="39"/>
    <n v="7699"/>
    <n v="6.7336032955211296E-3"/>
  </r>
  <r>
    <x v="0"/>
    <x v="40"/>
    <n v="266924"/>
    <n v="0.356325306834049"/>
  </r>
  <r>
    <x v="1"/>
    <x v="40"/>
    <n v="458568"/>
    <n v="0.61215695592856501"/>
  </r>
  <r>
    <x v="2"/>
    <x v="40"/>
    <n v="23610"/>
    <n v="3.1517737237385601E-2"/>
  </r>
  <r>
    <x v="0"/>
    <x v="41"/>
    <n v="749763"/>
    <n v="0.35488178227794398"/>
  </r>
  <r>
    <x v="1"/>
    <x v="41"/>
    <n v="1325689"/>
    <n v="0.62748211777090301"/>
  </r>
  <r>
    <x v="2"/>
    <x v="41"/>
    <n v="36874"/>
    <n v="1.7453396392882702E-2"/>
  </r>
  <r>
    <x v="3"/>
    <x v="41"/>
    <n v="386"/>
    <n v="1.8270355827012901E-4"/>
  </r>
  <r>
    <x v="0"/>
    <x v="42"/>
    <n v="1667156"/>
    <n v="0.31713930966735399"/>
  </r>
  <r>
    <x v="1"/>
    <x v="42"/>
    <n v="3257772"/>
    <n v="0.61971858850259798"/>
  </r>
  <r>
    <x v="2"/>
    <x v="42"/>
    <n v="330685"/>
    <n v="6.2905458527785701E-2"/>
  </r>
  <r>
    <x v="3"/>
    <x v="42"/>
    <n v="1244"/>
    <n v="2.3664330226216899E-4"/>
  </r>
  <r>
    <x v="0"/>
    <x v="43"/>
    <n v="297008"/>
    <n v="0.31678589370146298"/>
  </r>
  <r>
    <x v="1"/>
    <x v="43"/>
    <n v="616997"/>
    <n v="0.65808310232762002"/>
  </r>
  <r>
    <x v="2"/>
    <x v="43"/>
    <n v="23559"/>
    <n v="2.51278041995932E-2"/>
  </r>
  <r>
    <x v="3"/>
    <x v="43"/>
    <n v="3"/>
    <n v="3.19977132300945E-6"/>
  </r>
  <r>
    <x v="0"/>
    <x v="44"/>
    <n v="500510"/>
    <n v="0.53716852909989299"/>
  </r>
  <r>
    <x v="1"/>
    <x v="44"/>
    <n v="345469"/>
    <n v="0.37077196175822902"/>
  </r>
  <r>
    <x v="6"/>
    <x v="44"/>
    <n v="50836"/>
    <n v="5.4559348155525697E-2"/>
  </r>
  <r>
    <x v="2"/>
    <x v="44"/>
    <n v="34941"/>
    <n v="3.7500160986352601E-2"/>
  </r>
  <r>
    <x v="0"/>
    <x v="45"/>
    <n v="26646754"/>
    <n v="0.53405790470115999"/>
  </r>
  <r>
    <x v="1"/>
    <x v="45"/>
    <n v="20622499"/>
    <n v="0.41331895831071103"/>
  </r>
  <r>
    <x v="2"/>
    <x v="45"/>
    <n v="2596642"/>
    <n v="5.2042255720116198E-2"/>
  </r>
  <r>
    <x v="3"/>
    <x v="45"/>
    <n v="28983"/>
    <n v="5.8088126801312103E-4"/>
  </r>
  <r>
    <x v="0"/>
    <x v="46"/>
    <n v="2576829"/>
    <n v="0.48011740460037799"/>
  </r>
  <r>
    <x v="1"/>
    <x v="46"/>
    <n v="2702344"/>
    <n v="0.50350348727734895"/>
  </r>
  <r>
    <x v="2"/>
    <x v="46"/>
    <n v="87908"/>
    <n v="1.63791081222735E-2"/>
  </r>
  <r>
    <x v="0"/>
    <x v="47"/>
    <n v="919409"/>
    <n v="0.56215534387807597"/>
  </r>
  <r>
    <x v="1"/>
    <x v="47"/>
    <n v="697829"/>
    <n v="0.42667441961422398"/>
  </r>
  <r>
    <x v="2"/>
    <x v="47"/>
    <n v="18269"/>
    <n v="1.1170236507700699E-2"/>
  </r>
  <r>
    <x v="0"/>
    <x v="48"/>
    <n v="1234681"/>
    <n v="0.42173511471084701"/>
  </r>
  <r>
    <x v="1"/>
    <x v="48"/>
    <n v="1626606"/>
    <n v="0.55560656396215102"/>
  </r>
  <r>
    <x v="2"/>
    <x v="48"/>
    <n v="58406"/>
    <n v="1.9949979881282501E-2"/>
  </r>
  <r>
    <x v="3"/>
    <x v="48"/>
    <n v="7929"/>
    <n v="2.7083414457194301E-3"/>
  </r>
  <r>
    <x v="0"/>
    <x v="49"/>
    <n v="53623"/>
    <n v="0.21416219022704999"/>
  </r>
  <r>
    <x v="1"/>
    <x v="49"/>
    <n v="189159"/>
    <n v="0.75547257223875197"/>
  </r>
  <r>
    <x v="2"/>
    <x v="49"/>
    <n v="4476"/>
    <n v="1.78764702358368E-2"/>
  </r>
  <r>
    <x v="3"/>
    <x v="49"/>
    <n v="3127"/>
    <n v="1.2488767298360501E-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I55" firstHeaderRow="1" firstDataRow="2" firstDataCol="1"/>
  <pivotFields count="4">
    <pivotField axis="axisCol" showAll="0">
      <items count="8">
        <item x="0"/>
        <item x="6"/>
        <item x="2"/>
        <item x="5"/>
        <item x="1"/>
        <item x="4"/>
        <item x="3"/>
        <item t="default"/>
      </items>
    </pivotField>
    <pivotField axis="axisRow" showAl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showAll="0"/>
    <pivotField dataField="1" showAll="0"/>
  </pivotFields>
  <rowFields count="1">
    <field x="1"/>
  </rowFields>
  <rowItems count="5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 t="grand">
      <x/>
    </i>
  </rowItems>
  <colFields count="1">
    <field x="0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 of votesaggstates" fld="3" baseField="0" baseItem="0"/>
  </dataFields>
  <formats count="1">
    <format dxfId="0">
      <pivotArea dataOnly="0" labelOnly="1" fieldPosition="0">
        <references count="1">
          <reference field="0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savotes1" connectionId="3" xr16:uid="{00000000-0016-0000-06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irginiaNewJersey" connectionId="4" xr16:uid="{00000000-0016-0000-0700-000001000000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ississippiLouisiana" connectionId="1" xr16:uid="{00000000-0016-0000-0800-000002000000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ississippiLouisiana_1" connectionId="2" xr16:uid="{00000000-0016-0000-0800-000003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54"/>
  <sheetViews>
    <sheetView workbookViewId="0">
      <selection activeCell="C4" sqref="C4"/>
    </sheetView>
  </sheetViews>
  <sheetFormatPr baseColWidth="10" defaultColWidth="8.83203125" defaultRowHeight="15" x14ac:dyDescent="0.2"/>
  <cols>
    <col min="2" max="2" width="20.6640625" customWidth="1"/>
  </cols>
  <sheetData>
    <row r="2" spans="2:12" x14ac:dyDescent="0.2">
      <c r="B2" t="s">
        <v>64</v>
      </c>
      <c r="C2" t="s">
        <v>63</v>
      </c>
    </row>
    <row r="3" spans="2:12" x14ac:dyDescent="0.2">
      <c r="B3" t="s">
        <v>61</v>
      </c>
      <c r="C3" t="s">
        <v>4</v>
      </c>
      <c r="D3" t="s">
        <v>50</v>
      </c>
      <c r="E3" t="s">
        <v>51</v>
      </c>
      <c r="F3" t="s">
        <v>52</v>
      </c>
      <c r="G3" t="s">
        <v>53</v>
      </c>
      <c r="H3" t="s">
        <v>60</v>
      </c>
      <c r="I3" t="s">
        <v>55</v>
      </c>
      <c r="J3" t="s">
        <v>62</v>
      </c>
      <c r="L3" t="s">
        <v>126</v>
      </c>
    </row>
    <row r="4" spans="2:12" x14ac:dyDescent="0.2">
      <c r="B4" t="s">
        <v>5</v>
      </c>
      <c r="C4">
        <v>0.415045788123174</v>
      </c>
      <c r="D4">
        <v>0.56083104536014305</v>
      </c>
      <c r="F4">
        <v>1.6325524609802699E-2</v>
      </c>
      <c r="I4">
        <v>7.7976419068799697E-3</v>
      </c>
      <c r="J4">
        <v>0.99999999999999967</v>
      </c>
      <c r="L4">
        <f>SUM(E4:I4)</f>
        <v>2.412316651668267E-2</v>
      </c>
    </row>
    <row r="5" spans="2:12" x14ac:dyDescent="0.2">
      <c r="B5" t="s">
        <v>6</v>
      </c>
      <c r="C5">
        <v>0.41118424844663198</v>
      </c>
      <c r="D5">
        <v>0.56873724739760501</v>
      </c>
      <c r="F5">
        <v>2.0078504155763299E-2</v>
      </c>
      <c r="J5">
        <v>1.0000000000000002</v>
      </c>
      <c r="L5">
        <f t="shared" ref="L5:L53" si="0">SUM(E5:I5)</f>
        <v>2.0078504155763299E-2</v>
      </c>
    </row>
    <row r="6" spans="2:12" x14ac:dyDescent="0.2">
      <c r="B6" t="s">
        <v>7</v>
      </c>
      <c r="C6">
        <v>0.40183746875840298</v>
      </c>
      <c r="D6">
        <v>0.57285132746483503</v>
      </c>
      <c r="F6">
        <v>2.5274562397238801E-2</v>
      </c>
      <c r="I6">
        <v>3.6641379523144103E-5</v>
      </c>
      <c r="J6">
        <v>1</v>
      </c>
      <c r="L6">
        <f t="shared" si="0"/>
        <v>2.5311203776761944E-2</v>
      </c>
    </row>
    <row r="7" spans="2:12" x14ac:dyDescent="0.2">
      <c r="B7" t="s">
        <v>8</v>
      </c>
      <c r="C7">
        <v>0.44724188875458099</v>
      </c>
      <c r="D7">
        <v>0.51518064429478705</v>
      </c>
      <c r="F7">
        <v>3.5324929488286402E-2</v>
      </c>
      <c r="I7">
        <v>2.2525374623457899E-3</v>
      </c>
      <c r="J7">
        <v>1.0000000000000002</v>
      </c>
      <c r="L7">
        <f t="shared" si="0"/>
        <v>3.7577466950632195E-2</v>
      </c>
    </row>
    <row r="8" spans="2:12" x14ac:dyDescent="0.2">
      <c r="B8" t="s">
        <v>9</v>
      </c>
      <c r="C8">
        <v>0.52176997482605403</v>
      </c>
      <c r="D8">
        <v>0.44106409960281501</v>
      </c>
      <c r="F8">
        <v>3.7162868867688097E-2</v>
      </c>
      <c r="I8">
        <v>3.0567034436821002E-6</v>
      </c>
      <c r="J8">
        <v>1.0000000000000007</v>
      </c>
      <c r="L8">
        <f t="shared" si="0"/>
        <v>3.7165925571131776E-2</v>
      </c>
    </row>
    <row r="9" spans="2:12" x14ac:dyDescent="0.2">
      <c r="B9" t="s">
        <v>10</v>
      </c>
      <c r="C9">
        <v>0.43379928364911602</v>
      </c>
      <c r="D9">
        <v>0.55375271840456397</v>
      </c>
      <c r="F9">
        <v>1.244799794632E-2</v>
      </c>
      <c r="J9">
        <v>1</v>
      </c>
      <c r="L9">
        <f t="shared" si="0"/>
        <v>1.244799794632E-2</v>
      </c>
    </row>
    <row r="10" spans="2:12" x14ac:dyDescent="0.2">
      <c r="B10" t="s">
        <v>11</v>
      </c>
      <c r="C10">
        <v>0.50095906258163203</v>
      </c>
      <c r="D10">
        <v>0.47040573571668498</v>
      </c>
      <c r="F10">
        <v>2.8635201701682999E-2</v>
      </c>
      <c r="J10">
        <v>1</v>
      </c>
      <c r="L10">
        <f t="shared" si="0"/>
        <v>2.8635201701682999E-2</v>
      </c>
    </row>
    <row r="11" spans="2:12" x14ac:dyDescent="0.2">
      <c r="B11" t="s">
        <v>12</v>
      </c>
      <c r="C11">
        <v>0.54536382960948304</v>
      </c>
      <c r="D11">
        <v>0.44634685182262901</v>
      </c>
      <c r="F11">
        <v>8.2893185678879402E-3</v>
      </c>
      <c r="J11">
        <v>1</v>
      </c>
      <c r="L11">
        <f t="shared" si="0"/>
        <v>8.2893185678879402E-3</v>
      </c>
    </row>
    <row r="12" spans="2:12" x14ac:dyDescent="0.2">
      <c r="B12" t="s">
        <v>13</v>
      </c>
      <c r="C12">
        <v>0.37956968136659303</v>
      </c>
      <c r="D12">
        <v>0.55811507195804999</v>
      </c>
      <c r="F12">
        <v>6.1351833475595897E-2</v>
      </c>
      <c r="I12">
        <v>9.6341319976138103E-4</v>
      </c>
      <c r="J12">
        <v>1.0000000000000002</v>
      </c>
      <c r="L12">
        <f t="shared" si="0"/>
        <v>6.2315246675357282E-2</v>
      </c>
    </row>
    <row r="13" spans="2:12" x14ac:dyDescent="0.2">
      <c r="B13" t="s">
        <v>14</v>
      </c>
      <c r="C13">
        <v>0.40106449556280399</v>
      </c>
      <c r="D13">
        <v>0.59654966313327695</v>
      </c>
      <c r="F13">
        <v>1.5210764165625001E-3</v>
      </c>
      <c r="I13">
        <v>8.6476488735663605E-4</v>
      </c>
      <c r="J13">
        <v>1</v>
      </c>
      <c r="L13">
        <f t="shared" si="0"/>
        <v>2.385841303919136E-3</v>
      </c>
    </row>
    <row r="14" spans="2:12" x14ac:dyDescent="0.2">
      <c r="B14" t="s">
        <v>15</v>
      </c>
      <c r="C14">
        <v>0.66369619296533</v>
      </c>
      <c r="D14">
        <v>0.33315489498378298</v>
      </c>
      <c r="F14">
        <v>3.1489120508864199E-3</v>
      </c>
      <c r="J14">
        <v>0.99999999999999933</v>
      </c>
      <c r="L14">
        <f t="shared" si="0"/>
        <v>3.1489120508864199E-3</v>
      </c>
    </row>
    <row r="15" spans="2:12" x14ac:dyDescent="0.2">
      <c r="B15" t="s">
        <v>16</v>
      </c>
      <c r="C15">
        <v>0.24168191075846701</v>
      </c>
      <c r="D15">
        <v>0.74777333642265897</v>
      </c>
      <c r="F15">
        <v>8.6919678083667799E-3</v>
      </c>
      <c r="I15">
        <v>1.8527850105074901E-3</v>
      </c>
      <c r="J15">
        <v>1.0000000000000002</v>
      </c>
      <c r="L15">
        <f t="shared" si="0"/>
        <v>1.054475281887427E-2</v>
      </c>
    </row>
    <row r="16" spans="2:12" x14ac:dyDescent="0.2">
      <c r="B16" t="s">
        <v>17</v>
      </c>
      <c r="C16">
        <v>0.52325222315853404</v>
      </c>
      <c r="D16">
        <v>0.46604120645989799</v>
      </c>
      <c r="F16">
        <v>1.0635569489733401E-2</v>
      </c>
      <c r="I16">
        <v>7.1000891834920195E-5</v>
      </c>
      <c r="J16">
        <v>1.0000000000000004</v>
      </c>
      <c r="L16">
        <f t="shared" si="0"/>
        <v>1.0706570381568321E-2</v>
      </c>
    </row>
    <row r="17" spans="2:12" x14ac:dyDescent="0.2">
      <c r="B17" t="s">
        <v>18</v>
      </c>
      <c r="C17">
        <v>0.365788952220157</v>
      </c>
      <c r="D17">
        <v>0.60961348236408597</v>
      </c>
      <c r="F17">
        <v>2.4557289736790399E-2</v>
      </c>
      <c r="I17">
        <v>4.0275678967396002E-5</v>
      </c>
      <c r="J17">
        <v>1.0000000000000009</v>
      </c>
      <c r="L17">
        <f t="shared" si="0"/>
        <v>2.4597565415757795E-2</v>
      </c>
    </row>
    <row r="18" spans="2:12" x14ac:dyDescent="0.2">
      <c r="B18" t="s">
        <v>19</v>
      </c>
      <c r="C18">
        <v>0.42688783767369898</v>
      </c>
      <c r="D18">
        <v>0.55880717350412501</v>
      </c>
      <c r="F18">
        <v>9.1851842125132508E-3</v>
      </c>
      <c r="I18">
        <v>5.1198046096624997E-3</v>
      </c>
      <c r="J18">
        <v>0.99999999999999978</v>
      </c>
      <c r="L18">
        <f t="shared" si="0"/>
        <v>1.430498882217575E-2</v>
      </c>
    </row>
    <row r="19" spans="2:12" x14ac:dyDescent="0.2">
      <c r="B19" t="s">
        <v>20</v>
      </c>
      <c r="C19">
        <v>0.31826584624652898</v>
      </c>
      <c r="D19">
        <v>0.67147809230455302</v>
      </c>
      <c r="F19">
        <v>1.02560614489177E-2</v>
      </c>
      <c r="J19">
        <v>0.99999999999999978</v>
      </c>
      <c r="L19">
        <f t="shared" si="0"/>
        <v>1.02560614489177E-2</v>
      </c>
    </row>
    <row r="20" spans="2:12" x14ac:dyDescent="0.2">
      <c r="B20" t="s">
        <v>21</v>
      </c>
      <c r="C20">
        <v>0.45100320277290501</v>
      </c>
      <c r="D20">
        <v>0.53178454768266203</v>
      </c>
      <c r="F20">
        <v>1.7212249544433199E-2</v>
      </c>
      <c r="J20">
        <v>1.0000000000000002</v>
      </c>
      <c r="L20">
        <f t="shared" si="0"/>
        <v>1.7212249544433199E-2</v>
      </c>
    </row>
    <row r="21" spans="2:12" x14ac:dyDescent="0.2">
      <c r="B21" t="s">
        <v>58</v>
      </c>
      <c r="C21">
        <v>0.83772984717332</v>
      </c>
      <c r="D21">
        <v>0.154145309061717</v>
      </c>
      <c r="F21">
        <v>7.8088090082544699E-3</v>
      </c>
      <c r="H21">
        <v>2.9529741612447101E-4</v>
      </c>
      <c r="I21">
        <v>2.07373405838634E-5</v>
      </c>
      <c r="J21">
        <v>0.99999999999999967</v>
      </c>
      <c r="L21">
        <f t="shared" si="0"/>
        <v>8.1248437649628046E-3</v>
      </c>
    </row>
    <row r="22" spans="2:12" x14ac:dyDescent="0.2">
      <c r="B22" t="s">
        <v>22</v>
      </c>
      <c r="C22">
        <v>0.45825644366187701</v>
      </c>
      <c r="D22">
        <v>0.51681735692672803</v>
      </c>
      <c r="F22">
        <v>2.49208010141789E-2</v>
      </c>
      <c r="I22">
        <v>5.39839721586661E-6</v>
      </c>
      <c r="J22">
        <v>0.99999999999999989</v>
      </c>
      <c r="L22">
        <f t="shared" si="0"/>
        <v>2.4926199411394769E-2</v>
      </c>
    </row>
    <row r="23" spans="2:12" x14ac:dyDescent="0.2">
      <c r="B23" t="s">
        <v>23</v>
      </c>
      <c r="C23">
        <v>0.61636074919151895</v>
      </c>
      <c r="D23">
        <v>0.376292772852797</v>
      </c>
      <c r="F23">
        <v>2.8844253009200301E-3</v>
      </c>
      <c r="I23">
        <v>4.4620526547638102E-3</v>
      </c>
      <c r="J23">
        <v>0.99999999999999978</v>
      </c>
      <c r="L23">
        <f t="shared" si="0"/>
        <v>7.3464779556838399E-3</v>
      </c>
    </row>
    <row r="24" spans="2:12" x14ac:dyDescent="0.2">
      <c r="B24" t="s">
        <v>24</v>
      </c>
      <c r="C24">
        <v>0.64017902961039697</v>
      </c>
      <c r="D24">
        <v>0.32361793580765802</v>
      </c>
      <c r="F24">
        <v>3.0418092373082701E-2</v>
      </c>
      <c r="I24">
        <v>5.7849422088625197E-3</v>
      </c>
      <c r="J24">
        <v>1.0000000000000002</v>
      </c>
      <c r="L24">
        <f t="shared" si="0"/>
        <v>3.6203034581945223E-2</v>
      </c>
    </row>
    <row r="25" spans="2:12" x14ac:dyDescent="0.2">
      <c r="B25" t="s">
        <v>25</v>
      </c>
      <c r="C25">
        <v>0.47500603375299399</v>
      </c>
      <c r="D25">
        <v>0.521142450604276</v>
      </c>
      <c r="F25">
        <v>3.82900163901947E-3</v>
      </c>
      <c r="I25">
        <v>2.2514003710307799E-5</v>
      </c>
      <c r="J25">
        <v>0.99999999999999978</v>
      </c>
      <c r="L25">
        <f t="shared" si="0"/>
        <v>3.8515156427297776E-3</v>
      </c>
    </row>
    <row r="26" spans="2:12" x14ac:dyDescent="0.2">
      <c r="B26" t="s">
        <v>26</v>
      </c>
      <c r="C26">
        <v>0.48742834089635001</v>
      </c>
      <c r="D26">
        <v>0.500297143203011</v>
      </c>
      <c r="F26">
        <v>9.6764958628147799E-3</v>
      </c>
      <c r="I26">
        <v>2.5980200378244401E-3</v>
      </c>
      <c r="J26">
        <v>1.0000000000000002</v>
      </c>
      <c r="L26">
        <f t="shared" si="0"/>
        <v>1.2274515900639219E-2</v>
      </c>
    </row>
    <row r="27" spans="2:12" x14ac:dyDescent="0.2">
      <c r="B27" t="s">
        <v>59</v>
      </c>
      <c r="C27">
        <v>0.80391565521448005</v>
      </c>
      <c r="D27">
        <v>0.164622599229129</v>
      </c>
      <c r="F27">
        <v>2.6458755735936101E-2</v>
      </c>
      <c r="G27">
        <v>4.2324600287670603E-3</v>
      </c>
      <c r="H27">
        <v>7.7052979168842797E-4</v>
      </c>
      <c r="J27">
        <v>1.0000000000000007</v>
      </c>
      <c r="L27">
        <f t="shared" si="0"/>
        <v>3.1461745556391592E-2</v>
      </c>
    </row>
    <row r="28" spans="2:12" x14ac:dyDescent="0.2">
      <c r="B28" t="s">
        <v>27</v>
      </c>
      <c r="C28">
        <v>0.37859699208467401</v>
      </c>
      <c r="D28">
        <v>0.59321656715985704</v>
      </c>
      <c r="F28">
        <v>2.79581873248088E-2</v>
      </c>
      <c r="I28">
        <v>2.2825343066049499E-4</v>
      </c>
      <c r="J28">
        <v>1.0000000000000004</v>
      </c>
      <c r="L28">
        <f t="shared" si="0"/>
        <v>2.8186440755469295E-2</v>
      </c>
    </row>
    <row r="29" spans="2:12" x14ac:dyDescent="0.2">
      <c r="B29" t="s">
        <v>28</v>
      </c>
      <c r="C29">
        <v>0.36427444187836799</v>
      </c>
      <c r="D29">
        <v>0.62402809853733598</v>
      </c>
      <c r="F29">
        <v>1.16974595842956E-2</v>
      </c>
      <c r="J29">
        <v>0.99999999999999956</v>
      </c>
      <c r="L29">
        <f t="shared" si="0"/>
        <v>1.16974595842956E-2</v>
      </c>
    </row>
    <row r="30" spans="2:12" x14ac:dyDescent="0.2">
      <c r="B30" t="s">
        <v>54</v>
      </c>
      <c r="G30">
        <v>1</v>
      </c>
      <c r="J30">
        <v>1</v>
      </c>
      <c r="L30">
        <f t="shared" si="0"/>
        <v>1</v>
      </c>
    </row>
    <row r="31" spans="2:12" x14ac:dyDescent="0.2">
      <c r="B31" t="s">
        <v>29</v>
      </c>
      <c r="C31">
        <v>0.44599733563830501</v>
      </c>
      <c r="D31">
        <v>0.51145236950932205</v>
      </c>
      <c r="F31">
        <v>4.25502948523728E-2</v>
      </c>
      <c r="J31">
        <v>0.99999999999999989</v>
      </c>
      <c r="L31">
        <f t="shared" si="0"/>
        <v>4.25502948523728E-2</v>
      </c>
    </row>
    <row r="32" spans="2:12" x14ac:dyDescent="0.2">
      <c r="B32" t="s">
        <v>30</v>
      </c>
      <c r="C32">
        <v>0.404361899440637</v>
      </c>
      <c r="D32">
        <v>0.58757763975155297</v>
      </c>
      <c r="E32">
        <v>3.2015829372139398E-3</v>
      </c>
      <c r="F32">
        <v>2.7272899131863099E-3</v>
      </c>
      <c r="I32">
        <v>2.1315879574102499E-3</v>
      </c>
      <c r="J32">
        <v>1.0000000000000004</v>
      </c>
      <c r="L32">
        <f t="shared" si="0"/>
        <v>8.060460807810501E-3</v>
      </c>
    </row>
    <row r="33" spans="2:12" x14ac:dyDescent="0.2">
      <c r="B33" t="s">
        <v>57</v>
      </c>
      <c r="C33">
        <v>0.49616005550052</v>
      </c>
      <c r="D33">
        <v>0.48690737746996698</v>
      </c>
      <c r="F33">
        <v>1.69293519393393E-2</v>
      </c>
      <c r="I33">
        <v>3.21509017356173E-6</v>
      </c>
      <c r="J33">
        <v>0.99999999999999989</v>
      </c>
      <c r="L33">
        <f t="shared" si="0"/>
        <v>1.693256702951286E-2</v>
      </c>
    </row>
    <row r="34" spans="2:12" x14ac:dyDescent="0.2">
      <c r="B34" t="s">
        <v>31</v>
      </c>
      <c r="C34">
        <v>0.50741463244538598</v>
      </c>
      <c r="D34">
        <v>0.49058617730415399</v>
      </c>
      <c r="F34">
        <v>1.9991902504605699E-3</v>
      </c>
      <c r="J34">
        <v>1.0000000000000004</v>
      </c>
      <c r="L34">
        <f t="shared" si="0"/>
        <v>1.9991902504605699E-3</v>
      </c>
    </row>
    <row r="35" spans="2:12" x14ac:dyDescent="0.2">
      <c r="B35" t="s">
        <v>32</v>
      </c>
      <c r="C35">
        <v>0.48225033050747601</v>
      </c>
      <c r="D35">
        <v>0.37089813887360101</v>
      </c>
      <c r="F35">
        <v>0.14556851960699399</v>
      </c>
      <c r="I35">
        <v>1.28301101192943E-3</v>
      </c>
      <c r="J35">
        <v>1.0000000000000004</v>
      </c>
      <c r="L35">
        <f t="shared" si="0"/>
        <v>0.14685153061892342</v>
      </c>
    </row>
    <row r="36" spans="2:12" x14ac:dyDescent="0.2">
      <c r="B36" t="s">
        <v>33</v>
      </c>
      <c r="C36">
        <v>0.413568804234414</v>
      </c>
      <c r="D36">
        <v>0.57972574380673603</v>
      </c>
      <c r="F36">
        <v>6.7054519588498904E-3</v>
      </c>
      <c r="J36">
        <v>1</v>
      </c>
      <c r="L36">
        <f t="shared" si="0"/>
        <v>6.7054519588498904E-3</v>
      </c>
    </row>
    <row r="37" spans="2:12" x14ac:dyDescent="0.2">
      <c r="B37" t="s">
        <v>34</v>
      </c>
      <c r="C37">
        <v>0.33132493383258699</v>
      </c>
      <c r="D37">
        <v>0.64887058019978305</v>
      </c>
      <c r="F37">
        <v>1.59076217541377E-2</v>
      </c>
      <c r="I37">
        <v>3.8968642134920499E-3</v>
      </c>
      <c r="J37">
        <v>0.99999999999999978</v>
      </c>
      <c r="L37">
        <f t="shared" si="0"/>
        <v>1.9804485967629751E-2</v>
      </c>
    </row>
    <row r="38" spans="2:12" x14ac:dyDescent="0.2">
      <c r="B38" t="s">
        <v>35</v>
      </c>
      <c r="C38">
        <v>0.46100250831133199</v>
      </c>
      <c r="D38">
        <v>0.51550015016382</v>
      </c>
      <c r="F38">
        <v>2.34944114990954E-2</v>
      </c>
      <c r="I38">
        <v>2.9300257528334899E-6</v>
      </c>
      <c r="J38">
        <v>1.0000000000000002</v>
      </c>
      <c r="L38">
        <f t="shared" si="0"/>
        <v>2.3497341524848232E-2</v>
      </c>
    </row>
    <row r="39" spans="2:12" x14ac:dyDescent="0.2">
      <c r="B39" t="s">
        <v>36</v>
      </c>
      <c r="C39">
        <v>0.41197226203850801</v>
      </c>
      <c r="D39">
        <v>0.57620733738813801</v>
      </c>
      <c r="F39">
        <v>1.1820400573354499E-2</v>
      </c>
      <c r="J39">
        <v>1.0000000000000004</v>
      </c>
      <c r="L39">
        <f t="shared" si="0"/>
        <v>1.1820400573354499E-2</v>
      </c>
    </row>
    <row r="40" spans="2:12" x14ac:dyDescent="0.2">
      <c r="B40" t="s">
        <v>37</v>
      </c>
      <c r="C40">
        <v>0.499658588040577</v>
      </c>
      <c r="D40">
        <v>0.48721477774712801</v>
      </c>
      <c r="F40">
        <v>9.7979890204245006E-3</v>
      </c>
      <c r="I40">
        <v>3.32864519187061E-3</v>
      </c>
      <c r="J40">
        <v>1</v>
      </c>
      <c r="L40">
        <f t="shared" si="0"/>
        <v>1.312663421229511E-2</v>
      </c>
    </row>
    <row r="41" spans="2:12" x14ac:dyDescent="0.2">
      <c r="B41" t="s">
        <v>38</v>
      </c>
      <c r="C41">
        <v>0.45056870867358501</v>
      </c>
      <c r="D41">
        <v>0.53580930102579005</v>
      </c>
      <c r="F41">
        <v>1.3621990300624999E-2</v>
      </c>
      <c r="J41">
        <v>1</v>
      </c>
      <c r="L41">
        <f t="shared" si="0"/>
        <v>1.3621990300624999E-2</v>
      </c>
    </row>
    <row r="42" spans="2:12" x14ac:dyDescent="0.2">
      <c r="B42" t="s">
        <v>39</v>
      </c>
      <c r="C42">
        <v>0.59387053690110603</v>
      </c>
      <c r="D42">
        <v>0.31185219499537598</v>
      </c>
      <c r="F42">
        <v>9.4277268103518302E-2</v>
      </c>
      <c r="J42">
        <v>1.0000000000000004</v>
      </c>
      <c r="L42">
        <f t="shared" si="0"/>
        <v>9.4277268103518302E-2</v>
      </c>
    </row>
    <row r="43" spans="2:12" x14ac:dyDescent="0.2">
      <c r="B43" t="s">
        <v>40</v>
      </c>
      <c r="C43">
        <v>0.38323902148910699</v>
      </c>
      <c r="D43">
        <v>0.58826539090583096</v>
      </c>
      <c r="F43">
        <v>2.1761984309541099E-2</v>
      </c>
      <c r="I43">
        <v>6.7336032955211296E-3</v>
      </c>
      <c r="J43">
        <v>1.0000000000000002</v>
      </c>
      <c r="L43">
        <f t="shared" si="0"/>
        <v>2.8495587605062229E-2</v>
      </c>
    </row>
    <row r="44" spans="2:12" x14ac:dyDescent="0.2">
      <c r="B44" t="s">
        <v>41</v>
      </c>
      <c r="C44">
        <v>0.356325306834049</v>
      </c>
      <c r="D44">
        <v>0.61215695592856501</v>
      </c>
      <c r="F44">
        <v>3.1517737237385601E-2</v>
      </c>
      <c r="J44">
        <v>0.99999999999999956</v>
      </c>
      <c r="L44">
        <f t="shared" si="0"/>
        <v>3.1517737237385601E-2</v>
      </c>
    </row>
    <row r="45" spans="2:12" x14ac:dyDescent="0.2">
      <c r="B45" t="s">
        <v>42</v>
      </c>
      <c r="C45">
        <v>0.35488178227794398</v>
      </c>
      <c r="D45">
        <v>0.62748211777090301</v>
      </c>
      <c r="F45">
        <v>1.7453396392882702E-2</v>
      </c>
      <c r="I45">
        <v>1.8270355827012901E-4</v>
      </c>
      <c r="J45">
        <v>0.99999999999999978</v>
      </c>
      <c r="L45">
        <f t="shared" si="0"/>
        <v>1.7636099951152829E-2</v>
      </c>
    </row>
    <row r="46" spans="2:12" x14ac:dyDescent="0.2">
      <c r="B46" t="s">
        <v>43</v>
      </c>
      <c r="C46">
        <v>0.31713930966735399</v>
      </c>
      <c r="D46">
        <v>0.61971858850259798</v>
      </c>
      <c r="F46">
        <v>6.2905458527785701E-2</v>
      </c>
      <c r="I46">
        <v>2.3664330226216899E-4</v>
      </c>
      <c r="J46">
        <v>0.99999999999999978</v>
      </c>
      <c r="L46">
        <f t="shared" si="0"/>
        <v>6.314210183004787E-2</v>
      </c>
    </row>
    <row r="47" spans="2:12" x14ac:dyDescent="0.2">
      <c r="B47" t="s">
        <v>44</v>
      </c>
      <c r="C47">
        <v>0.31678589370146298</v>
      </c>
      <c r="D47">
        <v>0.65808310232762002</v>
      </c>
      <c r="F47">
        <v>2.51278041995932E-2</v>
      </c>
      <c r="I47">
        <v>3.19977132300945E-6</v>
      </c>
      <c r="J47">
        <v>0.99999999999999922</v>
      </c>
      <c r="L47">
        <f t="shared" si="0"/>
        <v>2.5131003970916208E-2</v>
      </c>
    </row>
    <row r="48" spans="2:12" x14ac:dyDescent="0.2">
      <c r="B48" t="s">
        <v>45</v>
      </c>
      <c r="C48">
        <v>0.53716852909989299</v>
      </c>
      <c r="D48">
        <v>0.37077196175822902</v>
      </c>
      <c r="E48">
        <v>5.4559348155525697E-2</v>
      </c>
      <c r="F48">
        <v>3.7500160986352601E-2</v>
      </c>
      <c r="J48">
        <v>1.0000000000000002</v>
      </c>
      <c r="L48">
        <f t="shared" si="0"/>
        <v>9.2059509141878298E-2</v>
      </c>
    </row>
    <row r="49" spans="2:12" x14ac:dyDescent="0.2">
      <c r="B49" t="s">
        <v>56</v>
      </c>
      <c r="C49">
        <v>0.53405790470115999</v>
      </c>
      <c r="D49">
        <v>0.41331895831071103</v>
      </c>
      <c r="F49">
        <v>5.2042255720116198E-2</v>
      </c>
      <c r="I49">
        <v>5.8088126801312103E-4</v>
      </c>
      <c r="J49">
        <v>1.0000000000000002</v>
      </c>
      <c r="L49">
        <f t="shared" si="0"/>
        <v>5.2623136988129322E-2</v>
      </c>
    </row>
    <row r="50" spans="2:12" x14ac:dyDescent="0.2">
      <c r="B50" t="s">
        <v>46</v>
      </c>
      <c r="C50">
        <v>0.48011740460037799</v>
      </c>
      <c r="D50">
        <v>0.50350348727734895</v>
      </c>
      <c r="F50">
        <v>1.63791081222735E-2</v>
      </c>
      <c r="J50">
        <v>1.0000000000000004</v>
      </c>
      <c r="L50">
        <f t="shared" si="0"/>
        <v>1.63791081222735E-2</v>
      </c>
    </row>
    <row r="51" spans="2:12" x14ac:dyDescent="0.2">
      <c r="B51" t="s">
        <v>47</v>
      </c>
      <c r="C51">
        <v>0.56215534387807597</v>
      </c>
      <c r="D51">
        <v>0.42667441961422398</v>
      </c>
      <c r="F51">
        <v>1.1170236507700699E-2</v>
      </c>
      <c r="J51">
        <v>1.0000000000000007</v>
      </c>
      <c r="L51">
        <f t="shared" si="0"/>
        <v>1.1170236507700699E-2</v>
      </c>
    </row>
    <row r="52" spans="2:12" x14ac:dyDescent="0.2">
      <c r="B52" t="s">
        <v>48</v>
      </c>
      <c r="C52">
        <v>0.42173511471084701</v>
      </c>
      <c r="D52">
        <v>0.55560656396215102</v>
      </c>
      <c r="F52">
        <v>1.9949979881282501E-2</v>
      </c>
      <c r="I52">
        <v>2.7083414457194301E-3</v>
      </c>
      <c r="J52">
        <v>1</v>
      </c>
      <c r="L52">
        <f t="shared" si="0"/>
        <v>2.2658321327001931E-2</v>
      </c>
    </row>
    <row r="53" spans="2:12" x14ac:dyDescent="0.2">
      <c r="B53" t="s">
        <v>49</v>
      </c>
      <c r="C53">
        <v>0.21416219022704999</v>
      </c>
      <c r="D53">
        <v>0.75547257223875197</v>
      </c>
      <c r="F53">
        <v>1.78764702358368E-2</v>
      </c>
      <c r="I53">
        <v>1.2488767298360501E-2</v>
      </c>
      <c r="J53">
        <v>0.99999999999999922</v>
      </c>
      <c r="L53">
        <f t="shared" si="0"/>
        <v>3.0365237534197301E-2</v>
      </c>
    </row>
    <row r="54" spans="2:12" x14ac:dyDescent="0.2">
      <c r="B54" t="s">
        <v>62</v>
      </c>
      <c r="C54">
        <v>22.486077817689832</v>
      </c>
      <c r="D54">
        <v>25.210323279091959</v>
      </c>
      <c r="E54">
        <v>5.7760931092739637E-2</v>
      </c>
      <c r="F54">
        <v>1.1748354516548893</v>
      </c>
      <c r="G54">
        <v>1.0042324600287671</v>
      </c>
      <c r="H54">
        <v>1.0658272078128989E-3</v>
      </c>
      <c r="I54">
        <v>6.5704233234002457E-2</v>
      </c>
      <c r="J54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55"/>
  <sheetViews>
    <sheetView workbookViewId="0">
      <selection activeCell="B5" sqref="B5"/>
    </sheetView>
  </sheetViews>
  <sheetFormatPr baseColWidth="10" defaultColWidth="8.83203125" defaultRowHeight="15" x14ac:dyDescent="0.2"/>
  <cols>
    <col min="1" max="1" width="21" customWidth="1"/>
    <col min="2" max="2" width="30.1640625" customWidth="1"/>
    <col min="3" max="3" width="25.1640625" customWidth="1"/>
    <col min="4" max="4" width="27" customWidth="1"/>
    <col min="5" max="5" width="19.6640625" customWidth="1"/>
    <col min="6" max="6" width="10.6640625" customWidth="1"/>
    <col min="7" max="8" width="17.5" customWidth="1"/>
    <col min="9" max="9" width="11.33203125" customWidth="1"/>
    <col min="10" max="10" width="16.6640625" customWidth="1"/>
    <col min="11" max="11" width="15.5" bestFit="1" customWidth="1"/>
    <col min="12" max="12" width="21" bestFit="1" customWidth="1"/>
    <col min="13" max="13" width="15.5" bestFit="1" customWidth="1"/>
    <col min="14" max="14" width="21" bestFit="1" customWidth="1"/>
    <col min="15" max="15" width="15.5" bestFit="1" customWidth="1"/>
    <col min="16" max="16" width="26.1640625" bestFit="1" customWidth="1"/>
    <col min="17" max="17" width="20.5" bestFit="1" customWidth="1"/>
  </cols>
  <sheetData>
    <row r="3" spans="1:9" x14ac:dyDescent="0.2">
      <c r="A3" s="2" t="s">
        <v>64</v>
      </c>
      <c r="B3" s="2" t="s">
        <v>63</v>
      </c>
    </row>
    <row r="4" spans="1:9" ht="64" x14ac:dyDescent="0.2">
      <c r="A4" s="2" t="s">
        <v>61</v>
      </c>
      <c r="B4" s="6" t="s">
        <v>4</v>
      </c>
      <c r="C4" t="s">
        <v>51</v>
      </c>
      <c r="D4" t="s">
        <v>52</v>
      </c>
      <c r="E4" t="s">
        <v>53</v>
      </c>
      <c r="F4" t="s">
        <v>50</v>
      </c>
      <c r="G4" t="s">
        <v>60</v>
      </c>
      <c r="H4" t="s">
        <v>55</v>
      </c>
      <c r="I4" t="s">
        <v>62</v>
      </c>
    </row>
    <row r="5" spans="1:9" x14ac:dyDescent="0.2">
      <c r="A5" s="3" t="s">
        <v>5</v>
      </c>
      <c r="B5" s="5">
        <v>0.415045788123174</v>
      </c>
      <c r="C5" s="5"/>
      <c r="D5" s="5">
        <v>1.6325524609802699E-2</v>
      </c>
      <c r="E5" s="5"/>
      <c r="F5" s="5">
        <v>0.56083104536014305</v>
      </c>
      <c r="G5" s="5"/>
      <c r="H5" s="5">
        <v>7.7976419068799697E-3</v>
      </c>
      <c r="I5" s="5">
        <v>0.99999999999999967</v>
      </c>
    </row>
    <row r="6" spans="1:9" x14ac:dyDescent="0.2">
      <c r="A6" s="3" t="s">
        <v>6</v>
      </c>
      <c r="B6" s="5">
        <v>0.41118424844663198</v>
      </c>
      <c r="C6" s="5"/>
      <c r="D6" s="5">
        <v>2.0078504155763299E-2</v>
      </c>
      <c r="E6" s="5"/>
      <c r="F6" s="5">
        <v>0.56873724739760501</v>
      </c>
      <c r="G6" s="5"/>
      <c r="H6" s="5"/>
      <c r="I6" s="5">
        <v>1.0000000000000002</v>
      </c>
    </row>
    <row r="7" spans="1:9" x14ac:dyDescent="0.2">
      <c r="A7" s="3" t="s">
        <v>7</v>
      </c>
      <c r="B7" s="5">
        <v>0.40183746875840298</v>
      </c>
      <c r="C7" s="5"/>
      <c r="D7" s="5">
        <v>2.5274562397238801E-2</v>
      </c>
      <c r="E7" s="5"/>
      <c r="F7" s="5">
        <v>0.57285132746483503</v>
      </c>
      <c r="G7" s="5"/>
      <c r="H7" s="5">
        <v>3.6641379523144103E-5</v>
      </c>
      <c r="I7" s="5">
        <v>1</v>
      </c>
    </row>
    <row r="8" spans="1:9" x14ac:dyDescent="0.2">
      <c r="A8" s="3" t="s">
        <v>8</v>
      </c>
      <c r="B8" s="5">
        <v>0.44724188875458099</v>
      </c>
      <c r="C8" s="5"/>
      <c r="D8" s="5">
        <v>3.5324929488286402E-2</v>
      </c>
      <c r="E8" s="5"/>
      <c r="F8" s="5">
        <v>0.51518064429478705</v>
      </c>
      <c r="G8" s="5"/>
      <c r="H8" s="5">
        <v>2.2525374623457899E-3</v>
      </c>
      <c r="I8" s="5">
        <v>1.0000000000000002</v>
      </c>
    </row>
    <row r="9" spans="1:9" x14ac:dyDescent="0.2">
      <c r="A9" s="3" t="s">
        <v>9</v>
      </c>
      <c r="B9" s="5">
        <v>0.52176997482605403</v>
      </c>
      <c r="C9" s="5"/>
      <c r="D9" s="5">
        <v>3.7162868867688097E-2</v>
      </c>
      <c r="E9" s="5"/>
      <c r="F9" s="5">
        <v>0.44106409960281501</v>
      </c>
      <c r="G9" s="5"/>
      <c r="H9" s="5">
        <v>3.0567034436821002E-6</v>
      </c>
      <c r="I9" s="5">
        <v>1.0000000000000007</v>
      </c>
    </row>
    <row r="10" spans="1:9" x14ac:dyDescent="0.2">
      <c r="A10" s="3" t="s">
        <v>10</v>
      </c>
      <c r="B10" s="5">
        <v>0.43379928364911602</v>
      </c>
      <c r="C10" s="5"/>
      <c r="D10" s="5">
        <v>1.244799794632E-2</v>
      </c>
      <c r="E10" s="5"/>
      <c r="F10" s="5">
        <v>0.55375271840456397</v>
      </c>
      <c r="G10" s="5"/>
      <c r="H10" s="5"/>
      <c r="I10" s="5">
        <v>1</v>
      </c>
    </row>
    <row r="11" spans="1:9" x14ac:dyDescent="0.2">
      <c r="A11" s="3" t="s">
        <v>11</v>
      </c>
      <c r="B11" s="5">
        <v>0.50095906258163203</v>
      </c>
      <c r="C11" s="5"/>
      <c r="D11" s="5">
        <v>2.8635201701682999E-2</v>
      </c>
      <c r="E11" s="5"/>
      <c r="F11" s="5">
        <v>0.47040573571668498</v>
      </c>
      <c r="G11" s="5"/>
      <c r="H11" s="5"/>
      <c r="I11" s="5">
        <v>1</v>
      </c>
    </row>
    <row r="12" spans="1:9" x14ac:dyDescent="0.2">
      <c r="A12" s="3" t="s">
        <v>12</v>
      </c>
      <c r="B12" s="5">
        <v>0.54536382960948304</v>
      </c>
      <c r="C12" s="5"/>
      <c r="D12" s="5">
        <v>8.2893185678879402E-3</v>
      </c>
      <c r="E12" s="5"/>
      <c r="F12" s="5">
        <v>0.44634685182262901</v>
      </c>
      <c r="G12" s="5"/>
      <c r="H12" s="5"/>
      <c r="I12" s="5">
        <v>1</v>
      </c>
    </row>
    <row r="13" spans="1:9" x14ac:dyDescent="0.2">
      <c r="A13" s="3" t="s">
        <v>13</v>
      </c>
      <c r="B13" s="5">
        <v>0.37956968136659303</v>
      </c>
      <c r="C13" s="5"/>
      <c r="D13" s="5">
        <v>6.1351833475595897E-2</v>
      </c>
      <c r="E13" s="5"/>
      <c r="F13" s="5">
        <v>0.55811507195804999</v>
      </c>
      <c r="G13" s="5"/>
      <c r="H13" s="5">
        <v>9.6341319976138103E-4</v>
      </c>
      <c r="I13" s="5">
        <v>1.0000000000000002</v>
      </c>
    </row>
    <row r="14" spans="1:9" x14ac:dyDescent="0.2">
      <c r="A14" s="3" t="s">
        <v>14</v>
      </c>
      <c r="B14" s="5">
        <v>0.40106449556280399</v>
      </c>
      <c r="C14" s="5"/>
      <c r="D14" s="5">
        <v>1.5210764165625001E-3</v>
      </c>
      <c r="E14" s="5"/>
      <c r="F14" s="5">
        <v>0.59654966313327695</v>
      </c>
      <c r="G14" s="5"/>
      <c r="H14" s="5">
        <v>8.6476488735663605E-4</v>
      </c>
      <c r="I14" s="5">
        <v>1</v>
      </c>
    </row>
    <row r="15" spans="1:9" x14ac:dyDescent="0.2">
      <c r="A15" s="3" t="s">
        <v>15</v>
      </c>
      <c r="B15" s="5">
        <v>0.66369619296533</v>
      </c>
      <c r="C15" s="5"/>
      <c r="D15" s="5">
        <v>3.1489120508864199E-3</v>
      </c>
      <c r="E15" s="5"/>
      <c r="F15" s="5">
        <v>0.33315489498378298</v>
      </c>
      <c r="G15" s="5"/>
      <c r="H15" s="5"/>
      <c r="I15" s="5">
        <v>0.99999999999999933</v>
      </c>
    </row>
    <row r="16" spans="1:9" x14ac:dyDescent="0.2">
      <c r="A16" s="3" t="s">
        <v>16</v>
      </c>
      <c r="B16" s="5">
        <v>0.24168191075846701</v>
      </c>
      <c r="C16" s="5"/>
      <c r="D16" s="5">
        <v>8.6919678083667799E-3</v>
      </c>
      <c r="E16" s="5"/>
      <c r="F16" s="5">
        <v>0.74777333642265897</v>
      </c>
      <c r="G16" s="5"/>
      <c r="H16" s="5">
        <v>1.8527850105074901E-3</v>
      </c>
      <c r="I16" s="5">
        <v>1.0000000000000002</v>
      </c>
    </row>
    <row r="17" spans="1:9" x14ac:dyDescent="0.2">
      <c r="A17" s="3" t="s">
        <v>17</v>
      </c>
      <c r="B17" s="5">
        <v>0.52325222315853404</v>
      </c>
      <c r="C17" s="5"/>
      <c r="D17" s="5">
        <v>1.0635569489733401E-2</v>
      </c>
      <c r="E17" s="5"/>
      <c r="F17" s="5">
        <v>0.46604120645989799</v>
      </c>
      <c r="G17" s="5"/>
      <c r="H17" s="5">
        <v>7.1000891834920195E-5</v>
      </c>
      <c r="I17" s="5">
        <v>1.0000000000000004</v>
      </c>
    </row>
    <row r="18" spans="1:9" x14ac:dyDescent="0.2">
      <c r="A18" s="3" t="s">
        <v>18</v>
      </c>
      <c r="B18" s="5">
        <v>0.365788952220157</v>
      </c>
      <c r="C18" s="5"/>
      <c r="D18" s="5">
        <v>2.4557289736790399E-2</v>
      </c>
      <c r="E18" s="5"/>
      <c r="F18" s="5">
        <v>0.60961348236408597</v>
      </c>
      <c r="G18" s="5"/>
      <c r="H18" s="5">
        <v>4.0275678967396002E-5</v>
      </c>
      <c r="I18" s="5">
        <v>1.0000000000000009</v>
      </c>
    </row>
    <row r="19" spans="1:9" x14ac:dyDescent="0.2">
      <c r="A19" s="3" t="s">
        <v>19</v>
      </c>
      <c r="B19" s="5">
        <v>0.42688783767369898</v>
      </c>
      <c r="C19" s="5"/>
      <c r="D19" s="5">
        <v>9.1851842125132508E-3</v>
      </c>
      <c r="E19" s="5"/>
      <c r="F19" s="5">
        <v>0.55880717350412501</v>
      </c>
      <c r="G19" s="5"/>
      <c r="H19" s="5">
        <v>5.1198046096624997E-3</v>
      </c>
      <c r="I19" s="5">
        <v>0.99999999999999978</v>
      </c>
    </row>
    <row r="20" spans="1:9" x14ac:dyDescent="0.2">
      <c r="A20" s="3" t="s">
        <v>20</v>
      </c>
      <c r="B20" s="5">
        <v>0.31826584624652898</v>
      </c>
      <c r="C20" s="5"/>
      <c r="D20" s="5">
        <v>1.02560614489177E-2</v>
      </c>
      <c r="E20" s="5"/>
      <c r="F20" s="5">
        <v>0.67147809230455302</v>
      </c>
      <c r="G20" s="5"/>
      <c r="H20" s="5"/>
      <c r="I20" s="5">
        <v>0.99999999999999978</v>
      </c>
    </row>
    <row r="21" spans="1:9" x14ac:dyDescent="0.2">
      <c r="A21" s="3" t="s">
        <v>21</v>
      </c>
      <c r="B21" s="5">
        <v>0.45100320277290501</v>
      </c>
      <c r="C21" s="5"/>
      <c r="D21" s="5">
        <v>1.7212249544433199E-2</v>
      </c>
      <c r="E21" s="5"/>
      <c r="F21" s="5">
        <v>0.53178454768266203</v>
      </c>
      <c r="G21" s="5"/>
      <c r="H21" s="5"/>
      <c r="I21" s="5">
        <v>1.0000000000000002</v>
      </c>
    </row>
    <row r="22" spans="1:9" x14ac:dyDescent="0.2">
      <c r="A22" s="3" t="s">
        <v>58</v>
      </c>
      <c r="B22" s="5">
        <v>0.83772984717332</v>
      </c>
      <c r="C22" s="5"/>
      <c r="D22" s="5">
        <v>7.8088090082544699E-3</v>
      </c>
      <c r="E22" s="5"/>
      <c r="F22" s="5">
        <v>0.154145309061717</v>
      </c>
      <c r="G22" s="5">
        <v>2.9529741612447101E-4</v>
      </c>
      <c r="H22" s="5">
        <v>2.07373405838634E-5</v>
      </c>
      <c r="I22" s="5">
        <v>0.99999999999999967</v>
      </c>
    </row>
    <row r="23" spans="1:9" x14ac:dyDescent="0.2">
      <c r="A23" s="3" t="s">
        <v>22</v>
      </c>
      <c r="B23" s="5">
        <v>0.45825644366187701</v>
      </c>
      <c r="C23" s="5"/>
      <c r="D23" s="5">
        <v>2.49208010141789E-2</v>
      </c>
      <c r="E23" s="5"/>
      <c r="F23" s="5">
        <v>0.51681735692672803</v>
      </c>
      <c r="G23" s="5"/>
      <c r="H23" s="5">
        <v>5.39839721586661E-6</v>
      </c>
      <c r="I23" s="5">
        <v>0.99999999999999989</v>
      </c>
    </row>
    <row r="24" spans="1:9" x14ac:dyDescent="0.2">
      <c r="A24" s="3" t="s">
        <v>23</v>
      </c>
      <c r="B24" s="5">
        <v>0.61636074919151895</v>
      </c>
      <c r="C24" s="5"/>
      <c r="D24" s="5">
        <v>2.8844253009200301E-3</v>
      </c>
      <c r="E24" s="5"/>
      <c r="F24" s="5">
        <v>0.376292772852797</v>
      </c>
      <c r="G24" s="5"/>
      <c r="H24" s="5">
        <v>4.4620526547638102E-3</v>
      </c>
      <c r="I24" s="5">
        <v>0.99999999999999978</v>
      </c>
    </row>
    <row r="25" spans="1:9" x14ac:dyDescent="0.2">
      <c r="A25" s="3" t="s">
        <v>24</v>
      </c>
      <c r="B25" s="5">
        <v>0.64017902961039697</v>
      </c>
      <c r="C25" s="5"/>
      <c r="D25" s="5">
        <v>3.0418092373082701E-2</v>
      </c>
      <c r="E25" s="5"/>
      <c r="F25" s="5">
        <v>0.32361793580765802</v>
      </c>
      <c r="G25" s="5"/>
      <c r="H25" s="5">
        <v>5.7849422088625197E-3</v>
      </c>
      <c r="I25" s="5">
        <v>1.0000000000000002</v>
      </c>
    </row>
    <row r="26" spans="1:9" x14ac:dyDescent="0.2">
      <c r="A26" s="3" t="s">
        <v>25</v>
      </c>
      <c r="B26" s="5">
        <v>0.47500603375299399</v>
      </c>
      <c r="C26" s="5"/>
      <c r="D26" s="5">
        <v>3.82900163901947E-3</v>
      </c>
      <c r="E26" s="5"/>
      <c r="F26" s="5">
        <v>0.521142450604276</v>
      </c>
      <c r="G26" s="5"/>
      <c r="H26" s="5">
        <v>2.2514003710307799E-5</v>
      </c>
      <c r="I26" s="5">
        <v>0.99999999999999978</v>
      </c>
    </row>
    <row r="27" spans="1:9" x14ac:dyDescent="0.2">
      <c r="A27" s="3" t="s">
        <v>26</v>
      </c>
      <c r="B27" s="5">
        <v>0.48742834089635001</v>
      </c>
      <c r="C27" s="5"/>
      <c r="D27" s="5">
        <v>9.6764958628147799E-3</v>
      </c>
      <c r="E27" s="5"/>
      <c r="F27" s="5">
        <v>0.500297143203011</v>
      </c>
      <c r="G27" s="5"/>
      <c r="H27" s="5">
        <v>2.5980200378244401E-3</v>
      </c>
      <c r="I27" s="5">
        <v>1.0000000000000002</v>
      </c>
    </row>
    <row r="28" spans="1:9" x14ac:dyDescent="0.2">
      <c r="A28" s="3" t="s">
        <v>59</v>
      </c>
      <c r="B28" s="5">
        <v>0.80391565521448005</v>
      </c>
      <c r="C28" s="5"/>
      <c r="D28" s="5">
        <v>2.6458755735936101E-2</v>
      </c>
      <c r="E28" s="5">
        <v>4.2324600287670603E-3</v>
      </c>
      <c r="F28" s="5">
        <v>0.164622599229129</v>
      </c>
      <c r="G28" s="5">
        <v>7.7052979168842797E-4</v>
      </c>
      <c r="H28" s="5"/>
      <c r="I28" s="5">
        <v>1.0000000000000007</v>
      </c>
    </row>
    <row r="29" spans="1:9" x14ac:dyDescent="0.2">
      <c r="A29" s="3" t="s">
        <v>27</v>
      </c>
      <c r="B29" s="5">
        <v>0.37859699208467401</v>
      </c>
      <c r="C29" s="5"/>
      <c r="D29" s="5">
        <v>2.79581873248088E-2</v>
      </c>
      <c r="E29" s="5"/>
      <c r="F29" s="5">
        <v>0.59321656715985704</v>
      </c>
      <c r="G29" s="5"/>
      <c r="H29" s="5">
        <v>2.2825343066049499E-4</v>
      </c>
      <c r="I29" s="5">
        <v>1.0000000000000004</v>
      </c>
    </row>
    <row r="30" spans="1:9" x14ac:dyDescent="0.2">
      <c r="A30" s="3" t="s">
        <v>28</v>
      </c>
      <c r="B30" s="5">
        <v>0.36427444187836799</v>
      </c>
      <c r="C30" s="5"/>
      <c r="D30" s="5">
        <v>1.16974595842956E-2</v>
      </c>
      <c r="E30" s="5"/>
      <c r="F30" s="5">
        <v>0.62402809853733598</v>
      </c>
      <c r="G30" s="5"/>
      <c r="H30" s="5"/>
      <c r="I30" s="5">
        <v>0.99999999999999956</v>
      </c>
    </row>
    <row r="31" spans="1:9" x14ac:dyDescent="0.2">
      <c r="A31" s="3" t="s">
        <v>54</v>
      </c>
      <c r="B31" s="5"/>
      <c r="C31" s="5"/>
      <c r="D31" s="5"/>
      <c r="E31" s="5">
        <v>1</v>
      </c>
      <c r="F31" s="5"/>
      <c r="G31" s="5"/>
      <c r="H31" s="5"/>
      <c r="I31" s="5">
        <v>1</v>
      </c>
    </row>
    <row r="32" spans="1:9" x14ac:dyDescent="0.2">
      <c r="A32" s="3" t="s">
        <v>29</v>
      </c>
      <c r="B32" s="5">
        <v>0.44599733563830501</v>
      </c>
      <c r="C32" s="5"/>
      <c r="D32" s="5">
        <v>4.25502948523728E-2</v>
      </c>
      <c r="E32" s="5"/>
      <c r="F32" s="5">
        <v>0.51145236950932205</v>
      </c>
      <c r="G32" s="5"/>
      <c r="H32" s="5"/>
      <c r="I32" s="5">
        <v>0.99999999999999989</v>
      </c>
    </row>
    <row r="33" spans="1:9" x14ac:dyDescent="0.2">
      <c r="A33" s="3" t="s">
        <v>30</v>
      </c>
      <c r="B33" s="5">
        <v>0.404361899440637</v>
      </c>
      <c r="C33" s="5">
        <v>3.2015829372139398E-3</v>
      </c>
      <c r="D33" s="5">
        <v>2.7272899131863099E-3</v>
      </c>
      <c r="E33" s="5"/>
      <c r="F33" s="5">
        <v>0.58757763975155297</v>
      </c>
      <c r="G33" s="5"/>
      <c r="H33" s="5">
        <v>2.1315879574102499E-3</v>
      </c>
      <c r="I33" s="5">
        <v>1.0000000000000004</v>
      </c>
    </row>
    <row r="34" spans="1:9" x14ac:dyDescent="0.2">
      <c r="A34" s="3" t="s">
        <v>57</v>
      </c>
      <c r="B34" s="5">
        <v>0.49616005550052</v>
      </c>
      <c r="C34" s="5"/>
      <c r="D34" s="5">
        <v>1.69293519393393E-2</v>
      </c>
      <c r="E34" s="5"/>
      <c r="F34" s="5">
        <v>0.48690737746996698</v>
      </c>
      <c r="G34" s="5"/>
      <c r="H34" s="5">
        <v>3.21509017356173E-6</v>
      </c>
      <c r="I34" s="5">
        <v>0.99999999999999989</v>
      </c>
    </row>
    <row r="35" spans="1:9" x14ac:dyDescent="0.2">
      <c r="A35" s="3" t="s">
        <v>31</v>
      </c>
      <c r="B35" s="5">
        <v>0.50741463244538598</v>
      </c>
      <c r="C35" s="5"/>
      <c r="D35" s="5">
        <v>1.9991902504605699E-3</v>
      </c>
      <c r="E35" s="5"/>
      <c r="F35" s="5">
        <v>0.49058617730415399</v>
      </c>
      <c r="G35" s="5"/>
      <c r="H35" s="5"/>
      <c r="I35" s="5">
        <v>1.0000000000000004</v>
      </c>
    </row>
    <row r="36" spans="1:9" x14ac:dyDescent="0.2">
      <c r="A36" s="3" t="s">
        <v>32</v>
      </c>
      <c r="B36" s="5">
        <v>0.48225033050747601</v>
      </c>
      <c r="C36" s="5"/>
      <c r="D36" s="5">
        <v>0.14556851960699399</v>
      </c>
      <c r="E36" s="5"/>
      <c r="F36" s="5">
        <v>0.37089813887360101</v>
      </c>
      <c r="G36" s="5"/>
      <c r="H36" s="5">
        <v>1.28301101192943E-3</v>
      </c>
      <c r="I36" s="5">
        <v>1.0000000000000004</v>
      </c>
    </row>
    <row r="37" spans="1:9" x14ac:dyDescent="0.2">
      <c r="A37" s="3" t="s">
        <v>33</v>
      </c>
      <c r="B37" s="5">
        <v>0.413568804234414</v>
      </c>
      <c r="C37" s="5"/>
      <c r="D37" s="5">
        <v>6.7054519588498904E-3</v>
      </c>
      <c r="E37" s="5"/>
      <c r="F37" s="5">
        <v>0.57972574380673603</v>
      </c>
      <c r="G37" s="5"/>
      <c r="H37" s="5"/>
      <c r="I37" s="5">
        <v>1</v>
      </c>
    </row>
    <row r="38" spans="1:9" x14ac:dyDescent="0.2">
      <c r="A38" s="3" t="s">
        <v>34</v>
      </c>
      <c r="B38" s="5">
        <v>0.33132493383258699</v>
      </c>
      <c r="C38" s="5"/>
      <c r="D38" s="5">
        <v>1.59076217541377E-2</v>
      </c>
      <c r="E38" s="5"/>
      <c r="F38" s="5">
        <v>0.64887058019978305</v>
      </c>
      <c r="G38" s="5"/>
      <c r="H38" s="5">
        <v>3.8968642134920499E-3</v>
      </c>
      <c r="I38" s="5">
        <v>0.99999999999999978</v>
      </c>
    </row>
    <row r="39" spans="1:9" x14ac:dyDescent="0.2">
      <c r="A39" s="3" t="s">
        <v>35</v>
      </c>
      <c r="B39" s="5">
        <v>0.46100250831133199</v>
      </c>
      <c r="C39" s="5"/>
      <c r="D39" s="5">
        <v>2.34944114990954E-2</v>
      </c>
      <c r="E39" s="5"/>
      <c r="F39" s="5">
        <v>0.51550015016382</v>
      </c>
      <c r="G39" s="5"/>
      <c r="H39" s="5">
        <v>2.9300257528334899E-6</v>
      </c>
      <c r="I39" s="5">
        <v>1.0000000000000002</v>
      </c>
    </row>
    <row r="40" spans="1:9" x14ac:dyDescent="0.2">
      <c r="A40" s="3" t="s">
        <v>36</v>
      </c>
      <c r="B40" s="5">
        <v>0.41197226203850801</v>
      </c>
      <c r="C40" s="5"/>
      <c r="D40" s="5">
        <v>1.1820400573354499E-2</v>
      </c>
      <c r="E40" s="5"/>
      <c r="F40" s="5">
        <v>0.57620733738813801</v>
      </c>
      <c r="G40" s="5"/>
      <c r="H40" s="5"/>
      <c r="I40" s="5">
        <v>1.0000000000000004</v>
      </c>
    </row>
    <row r="41" spans="1:9" x14ac:dyDescent="0.2">
      <c r="A41" s="3" t="s">
        <v>37</v>
      </c>
      <c r="B41" s="5">
        <v>0.499658588040577</v>
      </c>
      <c r="C41" s="5"/>
      <c r="D41" s="5">
        <v>9.7979890204245006E-3</v>
      </c>
      <c r="E41" s="5"/>
      <c r="F41" s="5">
        <v>0.48721477774712801</v>
      </c>
      <c r="G41" s="5"/>
      <c r="H41" s="5">
        <v>3.32864519187061E-3</v>
      </c>
      <c r="I41" s="5">
        <v>1</v>
      </c>
    </row>
    <row r="42" spans="1:9" x14ac:dyDescent="0.2">
      <c r="A42" s="3" t="s">
        <v>38</v>
      </c>
      <c r="B42" s="5">
        <v>0.45056870867358501</v>
      </c>
      <c r="C42" s="5"/>
      <c r="D42" s="5">
        <v>1.3621990300624999E-2</v>
      </c>
      <c r="E42" s="5"/>
      <c r="F42" s="5">
        <v>0.53580930102579005</v>
      </c>
      <c r="G42" s="5"/>
      <c r="H42" s="5"/>
      <c r="I42" s="5">
        <v>1</v>
      </c>
    </row>
    <row r="43" spans="1:9" x14ac:dyDescent="0.2">
      <c r="A43" s="3" t="s">
        <v>39</v>
      </c>
      <c r="B43" s="5">
        <v>0.59387053690110603</v>
      </c>
      <c r="C43" s="5"/>
      <c r="D43" s="5">
        <v>9.4277268103518302E-2</v>
      </c>
      <c r="E43" s="5"/>
      <c r="F43" s="5">
        <v>0.31185219499537598</v>
      </c>
      <c r="G43" s="5"/>
      <c r="H43" s="5"/>
      <c r="I43" s="5">
        <v>1.0000000000000004</v>
      </c>
    </row>
    <row r="44" spans="1:9" x14ac:dyDescent="0.2">
      <c r="A44" s="3" t="s">
        <v>40</v>
      </c>
      <c r="B44" s="5">
        <v>0.38323902148910699</v>
      </c>
      <c r="C44" s="5"/>
      <c r="D44" s="5">
        <v>2.1761984309541099E-2</v>
      </c>
      <c r="E44" s="5"/>
      <c r="F44" s="5">
        <v>0.58826539090583096</v>
      </c>
      <c r="G44" s="5"/>
      <c r="H44" s="5">
        <v>6.7336032955211296E-3</v>
      </c>
      <c r="I44" s="5">
        <v>1.0000000000000002</v>
      </c>
    </row>
    <row r="45" spans="1:9" x14ac:dyDescent="0.2">
      <c r="A45" s="3" t="s">
        <v>41</v>
      </c>
      <c r="B45" s="5">
        <v>0.356325306834049</v>
      </c>
      <c r="C45" s="5"/>
      <c r="D45" s="5">
        <v>3.1517737237385601E-2</v>
      </c>
      <c r="E45" s="5"/>
      <c r="F45" s="5">
        <v>0.61215695592856501</v>
      </c>
      <c r="G45" s="5"/>
      <c r="H45" s="5"/>
      <c r="I45" s="5">
        <v>0.99999999999999956</v>
      </c>
    </row>
    <row r="46" spans="1:9" x14ac:dyDescent="0.2">
      <c r="A46" s="3" t="s">
        <v>42</v>
      </c>
      <c r="B46" s="5">
        <v>0.35488178227794398</v>
      </c>
      <c r="C46" s="5"/>
      <c r="D46" s="5">
        <v>1.7453396392882702E-2</v>
      </c>
      <c r="E46" s="5"/>
      <c r="F46" s="5">
        <v>0.62748211777090301</v>
      </c>
      <c r="G46" s="5"/>
      <c r="H46" s="5">
        <v>1.8270355827012901E-4</v>
      </c>
      <c r="I46" s="5">
        <v>0.99999999999999978</v>
      </c>
    </row>
    <row r="47" spans="1:9" x14ac:dyDescent="0.2">
      <c r="A47" s="3" t="s">
        <v>43</v>
      </c>
      <c r="B47" s="5">
        <v>0.31713930966735399</v>
      </c>
      <c r="C47" s="5"/>
      <c r="D47" s="5">
        <v>6.2905458527785701E-2</v>
      </c>
      <c r="E47" s="5"/>
      <c r="F47" s="5">
        <v>0.61971858850259798</v>
      </c>
      <c r="G47" s="5"/>
      <c r="H47" s="5">
        <v>2.3664330226216899E-4</v>
      </c>
      <c r="I47" s="5">
        <v>0.99999999999999978</v>
      </c>
    </row>
    <row r="48" spans="1:9" x14ac:dyDescent="0.2">
      <c r="A48" s="3" t="s">
        <v>44</v>
      </c>
      <c r="B48" s="5">
        <v>0.31678589370146298</v>
      </c>
      <c r="C48" s="5"/>
      <c r="D48" s="5">
        <v>2.51278041995932E-2</v>
      </c>
      <c r="E48" s="5"/>
      <c r="F48" s="5">
        <v>0.65808310232762002</v>
      </c>
      <c r="G48" s="5"/>
      <c r="H48" s="5">
        <v>3.19977132300945E-6</v>
      </c>
      <c r="I48" s="5">
        <v>0.99999999999999922</v>
      </c>
    </row>
    <row r="49" spans="1:9" x14ac:dyDescent="0.2">
      <c r="A49" s="3" t="s">
        <v>45</v>
      </c>
      <c r="B49" s="5">
        <v>0.53716852909989299</v>
      </c>
      <c r="C49" s="5">
        <v>5.4559348155525697E-2</v>
      </c>
      <c r="D49" s="5">
        <v>3.7500160986352601E-2</v>
      </c>
      <c r="E49" s="5"/>
      <c r="F49" s="5">
        <v>0.37077196175822902</v>
      </c>
      <c r="G49" s="5"/>
      <c r="H49" s="5"/>
      <c r="I49" s="5">
        <v>1.0000000000000002</v>
      </c>
    </row>
    <row r="50" spans="1:9" x14ac:dyDescent="0.2">
      <c r="A50" s="3" t="s">
        <v>56</v>
      </c>
      <c r="B50" s="5">
        <v>0.53405790470115999</v>
      </c>
      <c r="C50" s="5"/>
      <c r="D50" s="5">
        <v>5.2042255720116198E-2</v>
      </c>
      <c r="E50" s="5"/>
      <c r="F50" s="5">
        <v>0.41331895831071103</v>
      </c>
      <c r="G50" s="5"/>
      <c r="H50" s="5">
        <v>5.8088126801312103E-4</v>
      </c>
      <c r="I50" s="5">
        <v>1.0000000000000002</v>
      </c>
    </row>
    <row r="51" spans="1:9" x14ac:dyDescent="0.2">
      <c r="A51" s="3" t="s">
        <v>46</v>
      </c>
      <c r="B51" s="5">
        <v>0.48011740460037799</v>
      </c>
      <c r="C51" s="5"/>
      <c r="D51" s="5">
        <v>1.63791081222735E-2</v>
      </c>
      <c r="E51" s="5"/>
      <c r="F51" s="5">
        <v>0.50350348727734895</v>
      </c>
      <c r="G51" s="5"/>
      <c r="H51" s="5"/>
      <c r="I51" s="5">
        <v>1.0000000000000004</v>
      </c>
    </row>
    <row r="52" spans="1:9" x14ac:dyDescent="0.2">
      <c r="A52" s="3" t="s">
        <v>47</v>
      </c>
      <c r="B52" s="5">
        <v>0.56215534387807597</v>
      </c>
      <c r="C52" s="5"/>
      <c r="D52" s="5">
        <v>1.1170236507700699E-2</v>
      </c>
      <c r="E52" s="5"/>
      <c r="F52" s="5">
        <v>0.42667441961422398</v>
      </c>
      <c r="G52" s="5"/>
      <c r="H52" s="5"/>
      <c r="I52" s="5">
        <v>1.0000000000000007</v>
      </c>
    </row>
    <row r="53" spans="1:9" x14ac:dyDescent="0.2">
      <c r="A53" s="3" t="s">
        <v>48</v>
      </c>
      <c r="B53" s="5">
        <v>0.42173511471084701</v>
      </c>
      <c r="C53" s="5"/>
      <c r="D53" s="5">
        <v>1.9949979881282501E-2</v>
      </c>
      <c r="E53" s="5"/>
      <c r="F53" s="5">
        <v>0.55560656396215102</v>
      </c>
      <c r="G53" s="5"/>
      <c r="H53" s="5">
        <v>2.7083414457194301E-3</v>
      </c>
      <c r="I53" s="5">
        <v>1</v>
      </c>
    </row>
    <row r="54" spans="1:9" x14ac:dyDescent="0.2">
      <c r="A54" s="3" t="s">
        <v>49</v>
      </c>
      <c r="B54" s="5">
        <v>0.21416219022704999</v>
      </c>
      <c r="C54" s="5"/>
      <c r="D54" s="5">
        <v>1.78764702358368E-2</v>
      </c>
      <c r="E54" s="5"/>
      <c r="F54" s="5">
        <v>0.75547257223875197</v>
      </c>
      <c r="G54" s="5"/>
      <c r="H54" s="5">
        <v>1.2488767298360501E-2</v>
      </c>
      <c r="I54" s="5">
        <v>0.99999999999999922</v>
      </c>
    </row>
    <row r="55" spans="1:9" x14ac:dyDescent="0.2">
      <c r="A55" s="3" t="s">
        <v>62</v>
      </c>
      <c r="B55" s="5">
        <v>22.486077817689832</v>
      </c>
      <c r="C55" s="5">
        <v>5.7760931092739637E-2</v>
      </c>
      <c r="D55" s="5">
        <v>1.1748354516548893</v>
      </c>
      <c r="E55" s="5">
        <v>1.0042324600287671</v>
      </c>
      <c r="F55" s="5">
        <v>25.210323279091959</v>
      </c>
      <c r="G55" s="5">
        <v>1.0658272078128989E-3</v>
      </c>
      <c r="H55" s="5">
        <v>6.5704233234002457E-2</v>
      </c>
      <c r="I55" s="5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2"/>
  <sheetViews>
    <sheetView workbookViewId="0">
      <selection activeCell="W3" sqref="W3"/>
    </sheetView>
  </sheetViews>
  <sheetFormatPr baseColWidth="10" defaultColWidth="8.83203125" defaultRowHeight="15" x14ac:dyDescent="0.2"/>
  <cols>
    <col min="3" max="6" width="12" customWidth="1"/>
    <col min="7" max="7" width="14.1640625" customWidth="1"/>
    <col min="9" max="9" width="11.1640625" customWidth="1"/>
  </cols>
  <sheetData>
    <row r="1" spans="1:25" x14ac:dyDescent="0.2">
      <c r="C1" t="s">
        <v>130</v>
      </c>
      <c r="T1" t="s">
        <v>129</v>
      </c>
    </row>
    <row r="2" spans="1:25" x14ac:dyDescent="0.2">
      <c r="C2" t="s">
        <v>128</v>
      </c>
      <c r="G2" t="s">
        <v>127</v>
      </c>
      <c r="H2" t="s">
        <v>126</v>
      </c>
      <c r="I2" t="s">
        <v>125</v>
      </c>
      <c r="J2" t="s">
        <v>124</v>
      </c>
      <c r="K2" t="s">
        <v>123</v>
      </c>
      <c r="L2" t="s">
        <v>122</v>
      </c>
      <c r="P2" t="s">
        <v>121</v>
      </c>
      <c r="Q2" t="s">
        <v>120</v>
      </c>
      <c r="R2" t="s">
        <v>119</v>
      </c>
      <c r="T2" t="s">
        <v>118</v>
      </c>
      <c r="U2" t="s">
        <v>117</v>
      </c>
      <c r="W2" t="s">
        <v>139</v>
      </c>
    </row>
    <row r="3" spans="1:25" x14ac:dyDescent="0.2">
      <c r="A3">
        <v>2010</v>
      </c>
      <c r="B3" t="s">
        <v>116</v>
      </c>
      <c r="C3">
        <v>39</v>
      </c>
      <c r="G3">
        <v>66</v>
      </c>
      <c r="H3">
        <v>0</v>
      </c>
      <c r="K3">
        <v>105</v>
      </c>
      <c r="L3">
        <f t="shared" ref="L3:L28" si="0">C3/K3</f>
        <v>0.37142857142857144</v>
      </c>
      <c r="P3">
        <f t="shared" ref="P3:P28" si="1">G3/K3</f>
        <v>0.62857142857142856</v>
      </c>
      <c r="Q3">
        <f t="shared" ref="Q3:Q28" si="2">H3/K3</f>
        <v>0</v>
      </c>
      <c r="R3">
        <f t="shared" ref="R3:R28" si="3">SUM(L3:Q3)</f>
        <v>1</v>
      </c>
      <c r="T3">
        <f>C3-[1]Tabelle1!I3</f>
        <v>-1</v>
      </c>
      <c r="U3">
        <f>G3-[1]Tabelle1!J3</f>
        <v>1</v>
      </c>
      <c r="W3" t="s">
        <v>136</v>
      </c>
      <c r="X3">
        <f>IF(W3="Rep",1,0)</f>
        <v>1</v>
      </c>
    </row>
    <row r="4" spans="1:25" x14ac:dyDescent="0.2">
      <c r="B4" t="s">
        <v>115</v>
      </c>
      <c r="C4">
        <v>16</v>
      </c>
      <c r="G4">
        <v>24</v>
      </c>
      <c r="H4">
        <v>0</v>
      </c>
      <c r="K4">
        <v>40</v>
      </c>
      <c r="L4">
        <f t="shared" si="0"/>
        <v>0.4</v>
      </c>
      <c r="P4">
        <f t="shared" si="1"/>
        <v>0.6</v>
      </c>
      <c r="Q4">
        <f t="shared" si="2"/>
        <v>0</v>
      </c>
      <c r="R4">
        <f t="shared" si="3"/>
        <v>1</v>
      </c>
      <c r="T4">
        <f>C4-[1]Tabelle1!I4</f>
        <v>-2</v>
      </c>
      <c r="U4">
        <f>G4-[1]Tabelle1!J4</f>
        <v>2</v>
      </c>
      <c r="W4" t="s">
        <v>136</v>
      </c>
      <c r="X4">
        <f t="shared" ref="X4:X52" si="4">IF(W4="Rep",1,0)</f>
        <v>1</v>
      </c>
    </row>
    <row r="5" spans="1:25" x14ac:dyDescent="0.2">
      <c r="B5" t="s">
        <v>114</v>
      </c>
      <c r="C5">
        <v>19</v>
      </c>
      <c r="G5">
        <v>40</v>
      </c>
      <c r="H5">
        <v>0</v>
      </c>
      <c r="J5">
        <v>1</v>
      </c>
      <c r="K5">
        <v>60</v>
      </c>
      <c r="L5">
        <f t="shared" si="0"/>
        <v>0.31666666666666665</v>
      </c>
      <c r="P5">
        <f t="shared" si="1"/>
        <v>0.66666666666666663</v>
      </c>
      <c r="Q5">
        <f t="shared" si="2"/>
        <v>0</v>
      </c>
      <c r="R5">
        <f t="shared" si="3"/>
        <v>0.98333333333333328</v>
      </c>
      <c r="T5">
        <f>C5-[1]Tabelle1!I5</f>
        <v>-1</v>
      </c>
      <c r="U5">
        <f>G5-[1]Tabelle1!J5</f>
        <v>0</v>
      </c>
      <c r="W5" t="s">
        <v>136</v>
      </c>
      <c r="X5">
        <f t="shared" si="4"/>
        <v>1</v>
      </c>
    </row>
    <row r="6" spans="1:25" x14ac:dyDescent="0.2">
      <c r="B6" t="s">
        <v>113</v>
      </c>
      <c r="C6">
        <v>54</v>
      </c>
      <c r="G6">
        <v>46</v>
      </c>
      <c r="H6">
        <v>0</v>
      </c>
      <c r="K6">
        <v>100</v>
      </c>
      <c r="L6">
        <f t="shared" si="0"/>
        <v>0.54</v>
      </c>
      <c r="P6">
        <f t="shared" si="1"/>
        <v>0.46</v>
      </c>
      <c r="Q6">
        <f t="shared" si="2"/>
        <v>0</v>
      </c>
      <c r="R6">
        <f t="shared" si="3"/>
        <v>1</v>
      </c>
      <c r="T6">
        <f>C6-[1]Tabelle1!I6</f>
        <v>-1</v>
      </c>
      <c r="U6">
        <f>G6-[1]Tabelle1!J6</f>
        <v>1</v>
      </c>
      <c r="W6" t="s">
        <v>137</v>
      </c>
      <c r="X6">
        <f t="shared" si="4"/>
        <v>0</v>
      </c>
      <c r="Y6" s="7"/>
    </row>
    <row r="7" spans="1:25" x14ac:dyDescent="0.2">
      <c r="B7" t="s">
        <v>112</v>
      </c>
      <c r="C7">
        <v>52</v>
      </c>
      <c r="G7">
        <v>28</v>
      </c>
      <c r="H7">
        <v>0</v>
      </c>
      <c r="K7">
        <v>80</v>
      </c>
      <c r="L7">
        <f t="shared" si="0"/>
        <v>0.65</v>
      </c>
      <c r="P7">
        <f t="shared" si="1"/>
        <v>0.35</v>
      </c>
      <c r="Q7">
        <f t="shared" si="2"/>
        <v>0</v>
      </c>
      <c r="R7">
        <f t="shared" si="3"/>
        <v>1</v>
      </c>
      <c r="T7">
        <f>C7-[1]Tabelle1!I7</f>
        <v>0</v>
      </c>
      <c r="U7">
        <f>G7-[1]Tabelle1!J7</f>
        <v>0</v>
      </c>
      <c r="W7" t="s">
        <v>137</v>
      </c>
      <c r="X7">
        <f t="shared" si="4"/>
        <v>0</v>
      </c>
    </row>
    <row r="8" spans="1:25" x14ac:dyDescent="0.2">
      <c r="B8" t="s">
        <v>111</v>
      </c>
      <c r="C8">
        <v>32</v>
      </c>
      <c r="G8">
        <v>33</v>
      </c>
      <c r="H8">
        <v>0</v>
      </c>
      <c r="K8">
        <v>65</v>
      </c>
      <c r="L8">
        <f t="shared" si="0"/>
        <v>0.49230769230769234</v>
      </c>
      <c r="P8">
        <f t="shared" si="1"/>
        <v>0.50769230769230766</v>
      </c>
      <c r="Q8">
        <f t="shared" si="2"/>
        <v>0</v>
      </c>
      <c r="R8">
        <f t="shared" si="3"/>
        <v>1</v>
      </c>
      <c r="T8">
        <f>C8-[1]Tabelle1!I8</f>
        <v>0</v>
      </c>
      <c r="U8">
        <f>G8-[1]Tabelle1!J8</f>
        <v>0</v>
      </c>
      <c r="W8" t="s">
        <v>137</v>
      </c>
      <c r="X8">
        <f t="shared" si="4"/>
        <v>0</v>
      </c>
    </row>
    <row r="9" spans="1:25" x14ac:dyDescent="0.2">
      <c r="B9" t="s">
        <v>110</v>
      </c>
      <c r="C9">
        <v>99</v>
      </c>
      <c r="G9">
        <v>52</v>
      </c>
      <c r="H9">
        <v>0</v>
      </c>
      <c r="K9">
        <v>151</v>
      </c>
      <c r="L9">
        <f t="shared" si="0"/>
        <v>0.6556291390728477</v>
      </c>
      <c r="P9">
        <f t="shared" si="1"/>
        <v>0.3443708609271523</v>
      </c>
      <c r="Q9">
        <f t="shared" si="2"/>
        <v>0</v>
      </c>
      <c r="R9">
        <f t="shared" si="3"/>
        <v>1</v>
      </c>
      <c r="T9">
        <f>C9-[1]Tabelle1!I9</f>
        <v>-1</v>
      </c>
      <c r="U9">
        <f>G9-[1]Tabelle1!J9</f>
        <v>1</v>
      </c>
      <c r="W9" t="s">
        <v>137</v>
      </c>
      <c r="X9">
        <f t="shared" si="4"/>
        <v>0</v>
      </c>
    </row>
    <row r="10" spans="1:25" x14ac:dyDescent="0.2">
      <c r="B10" t="s">
        <v>109</v>
      </c>
      <c r="C10">
        <v>26</v>
      </c>
      <c r="G10">
        <v>15</v>
      </c>
      <c r="H10">
        <v>0</v>
      </c>
      <c r="K10">
        <v>41</v>
      </c>
      <c r="L10">
        <f t="shared" si="0"/>
        <v>0.63414634146341464</v>
      </c>
      <c r="P10">
        <f t="shared" si="1"/>
        <v>0.36585365853658536</v>
      </c>
      <c r="Q10">
        <f t="shared" si="2"/>
        <v>0</v>
      </c>
      <c r="R10">
        <f t="shared" si="3"/>
        <v>1</v>
      </c>
      <c r="T10">
        <f>C10-[1]Tabelle1!I10</f>
        <v>0</v>
      </c>
      <c r="U10">
        <f>G10-[1]Tabelle1!J10</f>
        <v>0</v>
      </c>
      <c r="W10" t="s">
        <v>137</v>
      </c>
      <c r="X10">
        <f t="shared" si="4"/>
        <v>0</v>
      </c>
    </row>
    <row r="11" spans="1:25" x14ac:dyDescent="0.2">
      <c r="B11" t="s">
        <v>108</v>
      </c>
      <c r="C11">
        <v>38</v>
      </c>
      <c r="G11">
        <v>81</v>
      </c>
      <c r="H11">
        <v>0</v>
      </c>
      <c r="J11">
        <v>1</v>
      </c>
      <c r="K11">
        <v>120</v>
      </c>
      <c r="L11">
        <f t="shared" si="0"/>
        <v>0.31666666666666665</v>
      </c>
      <c r="P11">
        <f t="shared" si="1"/>
        <v>0.67500000000000004</v>
      </c>
      <c r="Q11">
        <f t="shared" si="2"/>
        <v>0</v>
      </c>
      <c r="R11">
        <f t="shared" si="3"/>
        <v>0.9916666666666667</v>
      </c>
      <c r="T11">
        <f>C11-[1]Tabelle1!I11</f>
        <v>-1</v>
      </c>
      <c r="U11">
        <f>G11-[1]Tabelle1!J11</f>
        <v>0</v>
      </c>
      <c r="W11" t="s">
        <v>136</v>
      </c>
      <c r="X11">
        <f t="shared" si="4"/>
        <v>1</v>
      </c>
    </row>
    <row r="12" spans="1:25" x14ac:dyDescent="0.2">
      <c r="B12" t="s">
        <v>107</v>
      </c>
      <c r="C12">
        <v>63</v>
      </c>
      <c r="G12">
        <v>114</v>
      </c>
      <c r="H12">
        <v>1</v>
      </c>
      <c r="J12">
        <v>2</v>
      </c>
      <c r="K12">
        <v>180</v>
      </c>
      <c r="L12">
        <f t="shared" si="0"/>
        <v>0.35</v>
      </c>
      <c r="P12">
        <f t="shared" si="1"/>
        <v>0.6333333333333333</v>
      </c>
      <c r="Q12">
        <f t="shared" si="2"/>
        <v>5.5555555555555558E-3</v>
      </c>
      <c r="R12">
        <f t="shared" si="3"/>
        <v>0.98888888888888882</v>
      </c>
      <c r="T12">
        <f>C12-[1]Tabelle1!I12</f>
        <v>0</v>
      </c>
      <c r="U12">
        <f>G12-[1]Tabelle1!J12</f>
        <v>-1</v>
      </c>
      <c r="W12" t="s">
        <v>136</v>
      </c>
      <c r="X12">
        <f t="shared" si="4"/>
        <v>1</v>
      </c>
    </row>
    <row r="13" spans="1:25" x14ac:dyDescent="0.2">
      <c r="B13" t="s">
        <v>106</v>
      </c>
      <c r="C13">
        <v>42</v>
      </c>
      <c r="G13">
        <v>8</v>
      </c>
      <c r="H13">
        <v>0</v>
      </c>
      <c r="J13">
        <v>1</v>
      </c>
      <c r="K13">
        <v>51</v>
      </c>
      <c r="L13">
        <f t="shared" si="0"/>
        <v>0.82352941176470584</v>
      </c>
      <c r="P13">
        <f t="shared" si="1"/>
        <v>0.15686274509803921</v>
      </c>
      <c r="Q13">
        <f t="shared" si="2"/>
        <v>0</v>
      </c>
      <c r="R13">
        <f t="shared" si="3"/>
        <v>0.98039215686274506</v>
      </c>
      <c r="T13">
        <f>C13-[1]Tabelle1!I13</f>
        <v>-1</v>
      </c>
      <c r="U13">
        <f>G13-[1]Tabelle1!J13</f>
        <v>0</v>
      </c>
      <c r="W13" t="s">
        <v>137</v>
      </c>
      <c r="X13">
        <f t="shared" si="4"/>
        <v>0</v>
      </c>
    </row>
    <row r="14" spans="1:25" x14ac:dyDescent="0.2">
      <c r="B14" t="s">
        <v>105</v>
      </c>
      <c r="C14">
        <v>13</v>
      </c>
      <c r="G14">
        <v>57</v>
      </c>
      <c r="H14">
        <v>0</v>
      </c>
      <c r="K14">
        <v>70</v>
      </c>
      <c r="L14">
        <f t="shared" si="0"/>
        <v>0.18571428571428572</v>
      </c>
      <c r="P14">
        <f t="shared" si="1"/>
        <v>0.81428571428571428</v>
      </c>
      <c r="Q14">
        <f t="shared" si="2"/>
        <v>0</v>
      </c>
      <c r="R14">
        <f t="shared" si="3"/>
        <v>1</v>
      </c>
      <c r="T14">
        <f>C14-[1]Tabelle1!I14</f>
        <v>0</v>
      </c>
      <c r="U14">
        <f>G14-[1]Tabelle1!J14</f>
        <v>0</v>
      </c>
      <c r="W14" t="s">
        <v>136</v>
      </c>
      <c r="X14">
        <f t="shared" si="4"/>
        <v>1</v>
      </c>
    </row>
    <row r="15" spans="1:25" x14ac:dyDescent="0.2">
      <c r="B15" t="s">
        <v>104</v>
      </c>
      <c r="C15">
        <v>64</v>
      </c>
      <c r="G15">
        <v>54</v>
      </c>
      <c r="H15">
        <v>0</v>
      </c>
      <c r="K15">
        <v>118</v>
      </c>
      <c r="L15">
        <f t="shared" si="0"/>
        <v>0.5423728813559322</v>
      </c>
      <c r="P15">
        <f t="shared" si="1"/>
        <v>0.4576271186440678</v>
      </c>
      <c r="Q15">
        <f t="shared" si="2"/>
        <v>0</v>
      </c>
      <c r="R15">
        <f t="shared" si="3"/>
        <v>1</v>
      </c>
      <c r="T15">
        <f>C15-[1]Tabelle1!I15</f>
        <v>0</v>
      </c>
      <c r="U15">
        <f>G15-[1]Tabelle1!J15</f>
        <v>0</v>
      </c>
      <c r="W15" t="s">
        <v>137</v>
      </c>
      <c r="X15">
        <f t="shared" si="4"/>
        <v>0</v>
      </c>
    </row>
    <row r="16" spans="1:25" x14ac:dyDescent="0.2">
      <c r="B16" t="s">
        <v>103</v>
      </c>
      <c r="C16">
        <v>40</v>
      </c>
      <c r="G16">
        <v>60</v>
      </c>
      <c r="H16">
        <v>0</v>
      </c>
      <c r="K16">
        <v>100</v>
      </c>
      <c r="L16">
        <f t="shared" si="0"/>
        <v>0.4</v>
      </c>
      <c r="P16">
        <f t="shared" si="1"/>
        <v>0.6</v>
      </c>
      <c r="Q16">
        <f t="shared" si="2"/>
        <v>0</v>
      </c>
      <c r="R16">
        <f t="shared" si="3"/>
        <v>1</v>
      </c>
      <c r="T16">
        <f>C16-[1]Tabelle1!I16</f>
        <v>0</v>
      </c>
      <c r="U16">
        <f>G16-[1]Tabelle1!J16</f>
        <v>0</v>
      </c>
      <c r="W16" t="s">
        <v>136</v>
      </c>
      <c r="X16">
        <f t="shared" si="4"/>
        <v>1</v>
      </c>
    </row>
    <row r="17" spans="1:24" x14ac:dyDescent="0.2">
      <c r="B17" t="s">
        <v>102</v>
      </c>
      <c r="C17">
        <v>40</v>
      </c>
      <c r="G17">
        <v>59</v>
      </c>
      <c r="H17">
        <v>0</v>
      </c>
      <c r="J17">
        <v>1</v>
      </c>
      <c r="K17">
        <v>100</v>
      </c>
      <c r="L17">
        <f t="shared" si="0"/>
        <v>0.4</v>
      </c>
      <c r="P17">
        <f t="shared" si="1"/>
        <v>0.59</v>
      </c>
      <c r="Q17">
        <f t="shared" si="2"/>
        <v>0</v>
      </c>
      <c r="R17">
        <f t="shared" si="3"/>
        <v>0.99</v>
      </c>
      <c r="T17">
        <f>C17-[1]Tabelle1!I17</f>
        <v>0</v>
      </c>
      <c r="U17">
        <f>G17-[1]Tabelle1!J17</f>
        <v>-1</v>
      </c>
      <c r="W17" t="s">
        <v>136</v>
      </c>
      <c r="X17">
        <f t="shared" si="4"/>
        <v>1</v>
      </c>
    </row>
    <row r="18" spans="1:24" x14ac:dyDescent="0.2">
      <c r="B18" t="s">
        <v>101</v>
      </c>
      <c r="C18">
        <v>33</v>
      </c>
      <c r="G18">
        <v>92</v>
      </c>
      <c r="H18">
        <v>0</v>
      </c>
      <c r="K18">
        <v>125</v>
      </c>
      <c r="L18">
        <f t="shared" si="0"/>
        <v>0.26400000000000001</v>
      </c>
      <c r="P18">
        <f t="shared" si="1"/>
        <v>0.73599999999999999</v>
      </c>
      <c r="Q18">
        <f t="shared" si="2"/>
        <v>0</v>
      </c>
      <c r="R18">
        <f t="shared" si="3"/>
        <v>1</v>
      </c>
      <c r="T18">
        <f>C18-[1]Tabelle1!I18</f>
        <v>0</v>
      </c>
      <c r="U18">
        <f>G18-[1]Tabelle1!J18</f>
        <v>0</v>
      </c>
      <c r="W18" t="s">
        <v>136</v>
      </c>
      <c r="X18">
        <f t="shared" si="4"/>
        <v>1</v>
      </c>
    </row>
    <row r="19" spans="1:24" x14ac:dyDescent="0.2">
      <c r="B19" t="s">
        <v>100</v>
      </c>
      <c r="C19">
        <v>58</v>
      </c>
      <c r="G19">
        <v>41</v>
      </c>
      <c r="H19">
        <v>0</v>
      </c>
      <c r="J19">
        <v>1</v>
      </c>
      <c r="K19">
        <v>100</v>
      </c>
      <c r="L19">
        <f t="shared" si="0"/>
        <v>0.57999999999999996</v>
      </c>
      <c r="P19">
        <f t="shared" si="1"/>
        <v>0.41</v>
      </c>
      <c r="Q19">
        <f t="shared" si="2"/>
        <v>0</v>
      </c>
      <c r="R19">
        <f t="shared" si="3"/>
        <v>0.99</v>
      </c>
      <c r="T19">
        <f>C19-[1]Tabelle1!I19</f>
        <v>-1</v>
      </c>
      <c r="U19">
        <f>G19-[1]Tabelle1!J19</f>
        <v>0</v>
      </c>
      <c r="W19" t="s">
        <v>137</v>
      </c>
      <c r="X19">
        <f t="shared" si="4"/>
        <v>0</v>
      </c>
    </row>
    <row r="20" spans="1:24" x14ac:dyDescent="0.2">
      <c r="A20">
        <v>2011</v>
      </c>
      <c r="B20" t="s">
        <v>99</v>
      </c>
      <c r="C20">
        <v>45</v>
      </c>
      <c r="G20">
        <v>58</v>
      </c>
      <c r="H20">
        <v>2</v>
      </c>
      <c r="K20">
        <v>105</v>
      </c>
      <c r="L20">
        <f t="shared" si="0"/>
        <v>0.42857142857142855</v>
      </c>
      <c r="P20">
        <f t="shared" si="1"/>
        <v>0.55238095238095242</v>
      </c>
      <c r="Q20">
        <f t="shared" si="2"/>
        <v>1.9047619047619049E-2</v>
      </c>
      <c r="R20">
        <f t="shared" si="3"/>
        <v>1</v>
      </c>
      <c r="T20">
        <f>C20-[1]Tabelle1!I20</f>
        <v>0</v>
      </c>
      <c r="U20">
        <f>G20-[1]Tabelle1!J20</f>
        <v>0</v>
      </c>
      <c r="W20" t="s">
        <v>136</v>
      </c>
      <c r="X20">
        <f t="shared" si="4"/>
        <v>1</v>
      </c>
    </row>
    <row r="21" spans="1:24" x14ac:dyDescent="0.2">
      <c r="B21" t="s">
        <v>98</v>
      </c>
      <c r="C21">
        <v>71</v>
      </c>
      <c r="G21">
        <v>77</v>
      </c>
      <c r="H21">
        <v>1</v>
      </c>
      <c r="I21">
        <v>2</v>
      </c>
      <c r="J21">
        <v>2</v>
      </c>
      <c r="K21">
        <v>153</v>
      </c>
      <c r="L21">
        <f t="shared" si="0"/>
        <v>0.46405228758169936</v>
      </c>
      <c r="P21">
        <f t="shared" si="1"/>
        <v>0.50326797385620914</v>
      </c>
      <c r="Q21">
        <f t="shared" si="2"/>
        <v>6.5359477124183009E-3</v>
      </c>
      <c r="R21">
        <f t="shared" si="3"/>
        <v>0.97385620915032678</v>
      </c>
      <c r="T21">
        <f>C21-[1]Tabelle1!I21</f>
        <v>-1</v>
      </c>
      <c r="U21">
        <f>G21-[1]Tabelle1!J21</f>
        <v>-1</v>
      </c>
      <c r="W21" t="s">
        <v>136</v>
      </c>
      <c r="X21">
        <f t="shared" si="4"/>
        <v>1</v>
      </c>
    </row>
    <row r="22" spans="1:24" x14ac:dyDescent="0.2">
      <c r="A22">
        <v>2010</v>
      </c>
      <c r="B22" t="s">
        <v>97</v>
      </c>
      <c r="C22">
        <v>98</v>
      </c>
      <c r="G22">
        <v>43</v>
      </c>
      <c r="H22">
        <v>0</v>
      </c>
      <c r="K22">
        <v>141</v>
      </c>
      <c r="L22">
        <f t="shared" si="0"/>
        <v>0.69503546099290781</v>
      </c>
      <c r="P22">
        <f t="shared" si="1"/>
        <v>0.30496453900709219</v>
      </c>
      <c r="Q22">
        <f t="shared" si="2"/>
        <v>0</v>
      </c>
      <c r="R22">
        <f t="shared" si="3"/>
        <v>1</v>
      </c>
      <c r="T22">
        <f>C22-[1]Tabelle1!I22</f>
        <v>0</v>
      </c>
      <c r="U22">
        <f>G22-[1]Tabelle1!J22</f>
        <v>0</v>
      </c>
      <c r="W22" t="s">
        <v>137</v>
      </c>
      <c r="X22">
        <f t="shared" si="4"/>
        <v>0</v>
      </c>
    </row>
    <row r="23" spans="1:24" x14ac:dyDescent="0.2">
      <c r="B23" t="s">
        <v>96</v>
      </c>
      <c r="C23">
        <v>127</v>
      </c>
      <c r="G23">
        <v>33</v>
      </c>
      <c r="H23">
        <v>0</v>
      </c>
      <c r="K23">
        <v>160</v>
      </c>
      <c r="L23">
        <f t="shared" si="0"/>
        <v>0.79374999999999996</v>
      </c>
      <c r="P23">
        <f t="shared" si="1"/>
        <v>0.20624999999999999</v>
      </c>
      <c r="Q23">
        <f t="shared" si="2"/>
        <v>0</v>
      </c>
      <c r="R23">
        <f t="shared" si="3"/>
        <v>1</v>
      </c>
      <c r="T23">
        <f>C23-[1]Tabelle1!I23</f>
        <v>1</v>
      </c>
      <c r="U23">
        <f>G23-[1]Tabelle1!J23</f>
        <v>1</v>
      </c>
      <c r="W23" t="s">
        <v>137</v>
      </c>
      <c r="X23">
        <f t="shared" si="4"/>
        <v>0</v>
      </c>
    </row>
    <row r="24" spans="1:24" x14ac:dyDescent="0.2">
      <c r="B24" t="s">
        <v>95</v>
      </c>
      <c r="C24">
        <v>47</v>
      </c>
      <c r="G24">
        <v>63</v>
      </c>
      <c r="H24">
        <v>0</v>
      </c>
      <c r="K24">
        <v>110</v>
      </c>
      <c r="L24">
        <f t="shared" si="0"/>
        <v>0.42727272727272725</v>
      </c>
      <c r="P24">
        <f t="shared" si="1"/>
        <v>0.57272727272727275</v>
      </c>
      <c r="Q24">
        <f t="shared" si="2"/>
        <v>0</v>
      </c>
      <c r="R24">
        <f t="shared" si="3"/>
        <v>1</v>
      </c>
      <c r="T24">
        <f>C24-[1]Tabelle1!I24</f>
        <v>1</v>
      </c>
      <c r="U24">
        <f>G24-[1]Tabelle1!J24</f>
        <v>1</v>
      </c>
      <c r="W24" t="s">
        <v>136</v>
      </c>
      <c r="X24">
        <f t="shared" si="4"/>
        <v>1</v>
      </c>
    </row>
    <row r="25" spans="1:24" x14ac:dyDescent="0.2">
      <c r="B25" t="s">
        <v>94</v>
      </c>
      <c r="C25">
        <v>61</v>
      </c>
      <c r="G25">
        <v>72</v>
      </c>
      <c r="H25">
        <v>0</v>
      </c>
      <c r="J25">
        <v>1</v>
      </c>
      <c r="K25">
        <v>134</v>
      </c>
      <c r="L25">
        <f t="shared" si="0"/>
        <v>0.45522388059701491</v>
      </c>
      <c r="P25">
        <f t="shared" si="1"/>
        <v>0.53731343283582089</v>
      </c>
      <c r="Q25">
        <f t="shared" si="2"/>
        <v>0</v>
      </c>
      <c r="R25">
        <f t="shared" si="3"/>
        <v>0.9925373134328358</v>
      </c>
      <c r="T25">
        <f>C25-[1]Tabelle1!I25</f>
        <v>0</v>
      </c>
      <c r="U25">
        <f>G25-[1]Tabelle1!J25</f>
        <v>0</v>
      </c>
      <c r="W25" t="s">
        <v>137</v>
      </c>
      <c r="X25">
        <f t="shared" si="4"/>
        <v>0</v>
      </c>
    </row>
    <row r="26" spans="1:24" x14ac:dyDescent="0.2">
      <c r="A26">
        <v>2011</v>
      </c>
      <c r="B26" t="s">
        <v>93</v>
      </c>
      <c r="C26">
        <v>58</v>
      </c>
      <c r="G26">
        <v>64</v>
      </c>
      <c r="H26">
        <v>0</v>
      </c>
      <c r="K26">
        <v>122</v>
      </c>
      <c r="L26">
        <f t="shared" si="0"/>
        <v>0.47540983606557374</v>
      </c>
      <c r="P26">
        <f t="shared" si="1"/>
        <v>0.52459016393442626</v>
      </c>
      <c r="Q26">
        <f t="shared" si="2"/>
        <v>0</v>
      </c>
      <c r="R26">
        <f t="shared" si="3"/>
        <v>1</v>
      </c>
      <c r="T26">
        <f>C26-[1]Tabelle1!I26</f>
        <v>0</v>
      </c>
      <c r="U26">
        <f>G26-[1]Tabelle1!J26</f>
        <v>0</v>
      </c>
      <c r="W26" t="s">
        <v>136</v>
      </c>
      <c r="X26">
        <f t="shared" si="4"/>
        <v>1</v>
      </c>
    </row>
    <row r="27" spans="1:24" x14ac:dyDescent="0.2">
      <c r="B27" t="s">
        <v>92</v>
      </c>
      <c r="C27">
        <v>54</v>
      </c>
      <c r="G27">
        <v>105</v>
      </c>
      <c r="H27">
        <v>0</v>
      </c>
      <c r="K27">
        <v>163</v>
      </c>
      <c r="L27">
        <f t="shared" si="0"/>
        <v>0.33128834355828218</v>
      </c>
      <c r="P27">
        <f t="shared" si="1"/>
        <v>0.64417177914110424</v>
      </c>
      <c r="Q27">
        <f t="shared" si="2"/>
        <v>0</v>
      </c>
      <c r="R27">
        <f t="shared" si="3"/>
        <v>0.97546012269938642</v>
      </c>
      <c r="T27">
        <f>C27-[1]Tabelle1!I27</f>
        <v>-2</v>
      </c>
      <c r="U27">
        <f>G27-[1]Tabelle1!J27</f>
        <v>-1</v>
      </c>
      <c r="W27" t="s">
        <v>137</v>
      </c>
      <c r="X27">
        <f t="shared" si="4"/>
        <v>0</v>
      </c>
    </row>
    <row r="28" spans="1:24" x14ac:dyDescent="0.2">
      <c r="B28" t="s">
        <v>91</v>
      </c>
      <c r="C28">
        <v>32</v>
      </c>
      <c r="G28">
        <v>68</v>
      </c>
      <c r="H28">
        <v>0</v>
      </c>
      <c r="K28">
        <v>100</v>
      </c>
      <c r="L28">
        <f t="shared" si="0"/>
        <v>0.32</v>
      </c>
      <c r="P28">
        <f t="shared" si="1"/>
        <v>0.68</v>
      </c>
      <c r="Q28">
        <f t="shared" si="2"/>
        <v>0</v>
      </c>
      <c r="R28">
        <f t="shared" si="3"/>
        <v>1</v>
      </c>
      <c r="T28">
        <f>C28-[1]Tabelle1!I28</f>
        <v>0</v>
      </c>
      <c r="U28">
        <f>G28-[1]Tabelle1!J28</f>
        <v>0</v>
      </c>
      <c r="W28" t="s">
        <v>137</v>
      </c>
      <c r="X28">
        <f t="shared" si="4"/>
        <v>0</v>
      </c>
    </row>
    <row r="29" spans="1:24" x14ac:dyDescent="0.2">
      <c r="B29" t="s">
        <v>90</v>
      </c>
      <c r="S29" t="s">
        <v>89</v>
      </c>
      <c r="W29" t="s">
        <v>136</v>
      </c>
      <c r="X29">
        <f t="shared" si="4"/>
        <v>1</v>
      </c>
    </row>
    <row r="30" spans="1:24" x14ac:dyDescent="0.2">
      <c r="B30" t="s">
        <v>88</v>
      </c>
      <c r="C30">
        <v>26</v>
      </c>
      <c r="G30">
        <v>16</v>
      </c>
      <c r="H30">
        <v>0</v>
      </c>
      <c r="K30">
        <v>42</v>
      </c>
      <c r="L30">
        <f t="shared" ref="L30:L52" si="5">C30/K30</f>
        <v>0.61904761904761907</v>
      </c>
      <c r="P30">
        <f t="shared" ref="P30:P52" si="6">G30/K30</f>
        <v>0.38095238095238093</v>
      </c>
      <c r="Q30">
        <f t="shared" ref="Q30:Q52" si="7">H30/K30</f>
        <v>0</v>
      </c>
      <c r="R30">
        <f t="shared" ref="R30:R52" si="8">SUM(L30:Q30)</f>
        <v>1</v>
      </c>
      <c r="T30">
        <f>C30-[1]Tabelle1!I30</f>
        <v>0</v>
      </c>
      <c r="U30">
        <f>G30-[1]Tabelle1!J30</f>
        <v>0</v>
      </c>
      <c r="W30" t="s">
        <v>136</v>
      </c>
      <c r="X30">
        <f t="shared" si="4"/>
        <v>1</v>
      </c>
    </row>
    <row r="31" spans="1:24" x14ac:dyDescent="0.2">
      <c r="B31" t="s">
        <v>87</v>
      </c>
      <c r="C31">
        <v>103</v>
      </c>
      <c r="G31">
        <v>288</v>
      </c>
      <c r="H31">
        <v>2</v>
      </c>
      <c r="J31">
        <v>7</v>
      </c>
      <c r="K31">
        <v>400</v>
      </c>
      <c r="L31">
        <f t="shared" si="5"/>
        <v>0.25750000000000001</v>
      </c>
      <c r="P31">
        <f t="shared" si="6"/>
        <v>0.72</v>
      </c>
      <c r="Q31">
        <f t="shared" si="7"/>
        <v>5.0000000000000001E-3</v>
      </c>
      <c r="R31">
        <f t="shared" si="8"/>
        <v>0.98250000000000004</v>
      </c>
      <c r="T31">
        <f>C31-[1]Tabelle1!I31</f>
        <v>-1</v>
      </c>
      <c r="U31">
        <f>G31-[1]Tabelle1!J31</f>
        <v>-6</v>
      </c>
      <c r="W31" t="s">
        <v>137</v>
      </c>
      <c r="X31">
        <f t="shared" si="4"/>
        <v>0</v>
      </c>
    </row>
    <row r="32" spans="1:24" x14ac:dyDescent="0.2">
      <c r="A32">
        <v>2011</v>
      </c>
      <c r="B32" t="s">
        <v>86</v>
      </c>
      <c r="C32">
        <v>48</v>
      </c>
      <c r="G32">
        <v>32</v>
      </c>
      <c r="H32">
        <v>0</v>
      </c>
      <c r="K32">
        <v>80</v>
      </c>
      <c r="L32">
        <f t="shared" si="5"/>
        <v>0.6</v>
      </c>
      <c r="P32">
        <f t="shared" si="6"/>
        <v>0.4</v>
      </c>
      <c r="Q32">
        <f t="shared" si="7"/>
        <v>0</v>
      </c>
      <c r="R32">
        <f t="shared" si="8"/>
        <v>1</v>
      </c>
      <c r="T32">
        <f>C32-[1]Tabelle1!I32</f>
        <v>0</v>
      </c>
      <c r="U32">
        <f>G32-[1]Tabelle1!J32</f>
        <v>2</v>
      </c>
      <c r="W32" t="s">
        <v>136</v>
      </c>
      <c r="X32">
        <f t="shared" si="4"/>
        <v>1</v>
      </c>
    </row>
    <row r="33" spans="1:24" x14ac:dyDescent="0.2">
      <c r="B33" t="s">
        <v>85</v>
      </c>
      <c r="C33">
        <v>36</v>
      </c>
      <c r="G33">
        <v>33</v>
      </c>
      <c r="H33">
        <v>1</v>
      </c>
      <c r="K33">
        <v>70</v>
      </c>
      <c r="L33">
        <f t="shared" si="5"/>
        <v>0.51428571428571423</v>
      </c>
      <c r="P33">
        <f t="shared" si="6"/>
        <v>0.47142857142857142</v>
      </c>
      <c r="Q33">
        <f t="shared" si="7"/>
        <v>1.4285714285714285E-2</v>
      </c>
      <c r="R33">
        <f t="shared" si="8"/>
        <v>0.99999999999999989</v>
      </c>
      <c r="T33">
        <f>C33-[1]Tabelle1!I33</f>
        <v>0</v>
      </c>
      <c r="U33">
        <f>G33-[1]Tabelle1!J33</f>
        <v>0</v>
      </c>
      <c r="W33" t="s">
        <v>136</v>
      </c>
      <c r="X33">
        <f t="shared" si="4"/>
        <v>1</v>
      </c>
    </row>
    <row r="34" spans="1:24" x14ac:dyDescent="0.2">
      <c r="B34" t="s">
        <v>84</v>
      </c>
      <c r="C34">
        <v>99</v>
      </c>
      <c r="G34">
        <v>49</v>
      </c>
      <c r="H34">
        <v>1</v>
      </c>
      <c r="J34">
        <v>1</v>
      </c>
      <c r="K34">
        <v>150</v>
      </c>
      <c r="L34">
        <f t="shared" si="5"/>
        <v>0.66</v>
      </c>
      <c r="P34">
        <f t="shared" si="6"/>
        <v>0.32666666666666666</v>
      </c>
      <c r="Q34">
        <f t="shared" si="7"/>
        <v>6.6666666666666671E-3</v>
      </c>
      <c r="R34">
        <f t="shared" si="8"/>
        <v>0.9933333333333334</v>
      </c>
      <c r="T34">
        <f>C34-[1]Tabelle1!I34</f>
        <v>0</v>
      </c>
      <c r="U34">
        <f>G34-[1]Tabelle1!J34</f>
        <v>-2</v>
      </c>
      <c r="W34" t="s">
        <v>137</v>
      </c>
      <c r="X34">
        <f t="shared" si="4"/>
        <v>0</v>
      </c>
    </row>
    <row r="35" spans="1:24" x14ac:dyDescent="0.2">
      <c r="B35" t="s">
        <v>83</v>
      </c>
      <c r="C35">
        <v>52</v>
      </c>
      <c r="G35">
        <v>67</v>
      </c>
      <c r="H35">
        <v>0</v>
      </c>
      <c r="J35">
        <v>1</v>
      </c>
      <c r="K35">
        <v>120</v>
      </c>
      <c r="L35">
        <f t="shared" si="5"/>
        <v>0.43333333333333335</v>
      </c>
      <c r="P35">
        <f t="shared" si="6"/>
        <v>0.55833333333333335</v>
      </c>
      <c r="Q35">
        <f t="shared" si="7"/>
        <v>0</v>
      </c>
      <c r="R35">
        <f t="shared" si="8"/>
        <v>0.9916666666666667</v>
      </c>
      <c r="T35">
        <f>C35-[1]Tabelle1!I35</f>
        <v>0</v>
      </c>
      <c r="U35">
        <f>G35-[1]Tabelle1!J35</f>
        <v>0</v>
      </c>
      <c r="W35" t="s">
        <v>137</v>
      </c>
      <c r="X35">
        <f t="shared" si="4"/>
        <v>0</v>
      </c>
    </row>
    <row r="36" spans="1:24" x14ac:dyDescent="0.2">
      <c r="B36" t="s">
        <v>82</v>
      </c>
      <c r="C36">
        <v>25</v>
      </c>
      <c r="G36">
        <v>69</v>
      </c>
      <c r="H36">
        <v>0</v>
      </c>
      <c r="K36">
        <v>94</v>
      </c>
      <c r="L36">
        <f t="shared" si="5"/>
        <v>0.26595744680851063</v>
      </c>
      <c r="P36">
        <f t="shared" si="6"/>
        <v>0.73404255319148937</v>
      </c>
      <c r="Q36">
        <f t="shared" si="7"/>
        <v>0</v>
      </c>
      <c r="R36">
        <f t="shared" si="8"/>
        <v>1</v>
      </c>
      <c r="T36">
        <f>C36-[1]Tabelle1!I36</f>
        <v>0</v>
      </c>
      <c r="U36">
        <f>G36-[1]Tabelle1!J36</f>
        <v>0</v>
      </c>
      <c r="W36" t="s">
        <v>136</v>
      </c>
      <c r="X36">
        <f t="shared" si="4"/>
        <v>1</v>
      </c>
    </row>
    <row r="37" spans="1:24" x14ac:dyDescent="0.2">
      <c r="B37" t="s">
        <v>81</v>
      </c>
      <c r="C37">
        <v>40</v>
      </c>
      <c r="G37">
        <v>59</v>
      </c>
      <c r="H37">
        <v>0</v>
      </c>
      <c r="K37">
        <v>99</v>
      </c>
      <c r="L37">
        <f t="shared" si="5"/>
        <v>0.40404040404040403</v>
      </c>
      <c r="P37">
        <f t="shared" si="6"/>
        <v>0.59595959595959591</v>
      </c>
      <c r="Q37">
        <f t="shared" si="7"/>
        <v>0</v>
      </c>
      <c r="R37">
        <f t="shared" si="8"/>
        <v>1</v>
      </c>
      <c r="T37">
        <f>C37-[1]Tabelle1!I37</f>
        <v>0</v>
      </c>
      <c r="U37">
        <f>G37-[1]Tabelle1!J37</f>
        <v>0</v>
      </c>
      <c r="W37" t="s">
        <v>136</v>
      </c>
      <c r="X37">
        <f t="shared" si="4"/>
        <v>1</v>
      </c>
    </row>
    <row r="38" spans="1:24" x14ac:dyDescent="0.2">
      <c r="B38" t="s">
        <v>80</v>
      </c>
      <c r="C38">
        <v>31</v>
      </c>
      <c r="G38">
        <v>68</v>
      </c>
      <c r="H38">
        <v>0</v>
      </c>
      <c r="J38">
        <v>2</v>
      </c>
      <c r="K38">
        <v>101</v>
      </c>
      <c r="L38">
        <f t="shared" si="5"/>
        <v>0.30693069306930693</v>
      </c>
      <c r="P38">
        <f t="shared" si="6"/>
        <v>0.67326732673267331</v>
      </c>
      <c r="Q38">
        <f t="shared" si="7"/>
        <v>0</v>
      </c>
      <c r="R38">
        <f t="shared" si="8"/>
        <v>0.98019801980198018</v>
      </c>
      <c r="T38">
        <f>C38-[1]Tabelle1!I38</f>
        <v>0</v>
      </c>
      <c r="U38">
        <f>G38-[1]Tabelle1!J38</f>
        <v>-1</v>
      </c>
      <c r="W38" t="s">
        <v>136</v>
      </c>
      <c r="X38">
        <f t="shared" si="4"/>
        <v>1</v>
      </c>
    </row>
    <row r="39" spans="1:24" x14ac:dyDescent="0.2">
      <c r="B39" t="s">
        <v>79</v>
      </c>
      <c r="C39">
        <v>30</v>
      </c>
      <c r="G39">
        <v>30</v>
      </c>
      <c r="H39">
        <v>0</v>
      </c>
      <c r="K39">
        <v>60</v>
      </c>
      <c r="L39">
        <f t="shared" si="5"/>
        <v>0.5</v>
      </c>
      <c r="P39">
        <f t="shared" si="6"/>
        <v>0.5</v>
      </c>
      <c r="Q39">
        <f t="shared" si="7"/>
        <v>0</v>
      </c>
      <c r="R39">
        <f t="shared" si="8"/>
        <v>1</v>
      </c>
      <c r="T39">
        <f>C39-[1]Tabelle1!I39</f>
        <v>0</v>
      </c>
      <c r="U39">
        <f>G39-[1]Tabelle1!J39</f>
        <v>0</v>
      </c>
      <c r="W39" t="s">
        <v>137</v>
      </c>
      <c r="X39">
        <f t="shared" si="4"/>
        <v>0</v>
      </c>
    </row>
    <row r="40" spans="1:24" x14ac:dyDescent="0.2">
      <c r="B40" t="s">
        <v>78</v>
      </c>
      <c r="C40">
        <v>91</v>
      </c>
      <c r="G40">
        <v>110</v>
      </c>
      <c r="H40">
        <v>0</v>
      </c>
      <c r="J40">
        <v>2</v>
      </c>
      <c r="K40">
        <v>203</v>
      </c>
      <c r="L40">
        <f t="shared" si="5"/>
        <v>0.44827586206896552</v>
      </c>
      <c r="P40">
        <f t="shared" si="6"/>
        <v>0.54187192118226601</v>
      </c>
      <c r="Q40">
        <f t="shared" si="7"/>
        <v>0</v>
      </c>
      <c r="R40">
        <f t="shared" si="8"/>
        <v>0.99014778325123154</v>
      </c>
      <c r="T40">
        <f>C40-[1]Tabelle1!I40</f>
        <v>0</v>
      </c>
      <c r="U40">
        <f>G40-[1]Tabelle1!J40</f>
        <v>-2</v>
      </c>
      <c r="W40" t="s">
        <v>136</v>
      </c>
      <c r="X40">
        <f t="shared" si="4"/>
        <v>1</v>
      </c>
    </row>
    <row r="41" spans="1:24" x14ac:dyDescent="0.2">
      <c r="B41" t="s">
        <v>77</v>
      </c>
      <c r="C41">
        <v>65</v>
      </c>
      <c r="G41">
        <v>10</v>
      </c>
      <c r="H41">
        <v>0</v>
      </c>
      <c r="K41">
        <v>75</v>
      </c>
      <c r="L41">
        <f t="shared" si="5"/>
        <v>0.8666666666666667</v>
      </c>
      <c r="P41">
        <f t="shared" si="6"/>
        <v>0.13333333333333333</v>
      </c>
      <c r="Q41">
        <f t="shared" si="7"/>
        <v>0</v>
      </c>
      <c r="R41">
        <f t="shared" si="8"/>
        <v>1</v>
      </c>
      <c r="T41">
        <f>C41-[1]Tabelle1!I41</f>
        <v>0</v>
      </c>
      <c r="U41">
        <f>G41-[1]Tabelle1!J41</f>
        <v>0</v>
      </c>
      <c r="W41" t="s">
        <v>138</v>
      </c>
      <c r="X41">
        <f t="shared" si="4"/>
        <v>0</v>
      </c>
    </row>
    <row r="42" spans="1:24" x14ac:dyDescent="0.2">
      <c r="B42" t="s">
        <v>76</v>
      </c>
      <c r="C42">
        <v>46</v>
      </c>
      <c r="G42">
        <v>76</v>
      </c>
      <c r="H42">
        <v>0</v>
      </c>
      <c r="K42">
        <v>124</v>
      </c>
      <c r="L42">
        <f t="shared" si="5"/>
        <v>0.37096774193548387</v>
      </c>
      <c r="P42">
        <f t="shared" si="6"/>
        <v>0.61290322580645162</v>
      </c>
      <c r="Q42">
        <f t="shared" si="7"/>
        <v>0</v>
      </c>
      <c r="R42">
        <f t="shared" si="8"/>
        <v>0.9838709677419355</v>
      </c>
      <c r="S42" t="s">
        <v>75</v>
      </c>
      <c r="T42">
        <f>C42-[1]Tabelle1!I42</f>
        <v>-2</v>
      </c>
      <c r="U42">
        <f>G42-[1]Tabelle1!J42</f>
        <v>1</v>
      </c>
      <c r="W42" t="s">
        <v>136</v>
      </c>
      <c r="X42">
        <f t="shared" si="4"/>
        <v>1</v>
      </c>
    </row>
    <row r="43" spans="1:24" x14ac:dyDescent="0.2">
      <c r="B43" t="s">
        <v>74</v>
      </c>
      <c r="C43">
        <v>19</v>
      </c>
      <c r="G43">
        <v>50</v>
      </c>
      <c r="H43">
        <v>0</v>
      </c>
      <c r="J43">
        <v>1</v>
      </c>
      <c r="K43">
        <v>70</v>
      </c>
      <c r="L43">
        <f t="shared" si="5"/>
        <v>0.27142857142857141</v>
      </c>
      <c r="P43">
        <f t="shared" si="6"/>
        <v>0.7142857142857143</v>
      </c>
      <c r="Q43">
        <f t="shared" si="7"/>
        <v>0</v>
      </c>
      <c r="R43">
        <f t="shared" si="8"/>
        <v>0.98571428571428577</v>
      </c>
      <c r="T43">
        <f>C43-[1]Tabelle1!I43</f>
        <v>0</v>
      </c>
      <c r="U43">
        <f>G43-[1]Tabelle1!J43</f>
        <v>0</v>
      </c>
      <c r="W43" t="s">
        <v>136</v>
      </c>
      <c r="X43">
        <f t="shared" si="4"/>
        <v>1</v>
      </c>
    </row>
    <row r="44" spans="1:24" x14ac:dyDescent="0.2">
      <c r="B44" t="s">
        <v>73</v>
      </c>
      <c r="C44">
        <v>34</v>
      </c>
      <c r="G44">
        <v>64</v>
      </c>
      <c r="H44">
        <v>0</v>
      </c>
      <c r="J44">
        <v>1</v>
      </c>
      <c r="K44">
        <v>99</v>
      </c>
      <c r="L44">
        <f t="shared" si="5"/>
        <v>0.34343434343434343</v>
      </c>
      <c r="P44">
        <f t="shared" si="6"/>
        <v>0.64646464646464652</v>
      </c>
      <c r="Q44">
        <f t="shared" si="7"/>
        <v>0</v>
      </c>
      <c r="R44">
        <f t="shared" si="8"/>
        <v>0.98989898989898994</v>
      </c>
      <c r="T44">
        <f>C44-[1]Tabelle1!I44</f>
        <v>0</v>
      </c>
      <c r="U44">
        <f>G44-[1]Tabelle1!J44</f>
        <v>0</v>
      </c>
      <c r="W44" t="s">
        <v>136</v>
      </c>
      <c r="X44">
        <f t="shared" si="4"/>
        <v>1</v>
      </c>
    </row>
    <row r="45" spans="1:24" x14ac:dyDescent="0.2">
      <c r="B45" t="s">
        <v>72</v>
      </c>
      <c r="C45">
        <v>48</v>
      </c>
      <c r="G45">
        <v>100</v>
      </c>
      <c r="H45">
        <v>0</v>
      </c>
      <c r="J45">
        <v>2</v>
      </c>
      <c r="K45">
        <v>150</v>
      </c>
      <c r="L45">
        <f t="shared" si="5"/>
        <v>0.32</v>
      </c>
      <c r="P45">
        <f t="shared" si="6"/>
        <v>0.66666666666666663</v>
      </c>
      <c r="Q45">
        <f t="shared" si="7"/>
        <v>0</v>
      </c>
      <c r="R45">
        <f t="shared" si="8"/>
        <v>0.98666666666666658</v>
      </c>
      <c r="T45">
        <f>C45-[1]Tabelle1!I45</f>
        <v>-1</v>
      </c>
      <c r="U45">
        <f>G45-[1]Tabelle1!J45</f>
        <v>-1</v>
      </c>
      <c r="W45" t="s">
        <v>136</v>
      </c>
      <c r="X45">
        <f t="shared" si="4"/>
        <v>1</v>
      </c>
    </row>
    <row r="46" spans="1:24" x14ac:dyDescent="0.2">
      <c r="B46" t="s">
        <v>71</v>
      </c>
      <c r="C46">
        <v>17</v>
      </c>
      <c r="G46">
        <v>58</v>
      </c>
      <c r="H46">
        <v>0</v>
      </c>
      <c r="K46">
        <v>75</v>
      </c>
      <c r="L46">
        <f t="shared" si="5"/>
        <v>0.22666666666666666</v>
      </c>
      <c r="P46">
        <f t="shared" si="6"/>
        <v>0.77333333333333332</v>
      </c>
      <c r="Q46">
        <f t="shared" si="7"/>
        <v>0</v>
      </c>
      <c r="R46">
        <f t="shared" si="8"/>
        <v>1</v>
      </c>
      <c r="T46">
        <f>C46-[1]Tabelle1!I46</f>
        <v>0</v>
      </c>
      <c r="U46">
        <f>G46-[1]Tabelle1!J46</f>
        <v>0</v>
      </c>
      <c r="W46" t="s">
        <v>136</v>
      </c>
      <c r="X46">
        <f t="shared" si="4"/>
        <v>1</v>
      </c>
    </row>
    <row r="47" spans="1:24" x14ac:dyDescent="0.2">
      <c r="B47" t="s">
        <v>70</v>
      </c>
      <c r="C47">
        <v>94</v>
      </c>
      <c r="G47">
        <v>47</v>
      </c>
      <c r="H47">
        <v>8</v>
      </c>
      <c r="J47">
        <v>1</v>
      </c>
      <c r="K47">
        <v>150</v>
      </c>
      <c r="L47">
        <f t="shared" si="5"/>
        <v>0.62666666666666671</v>
      </c>
      <c r="P47">
        <f t="shared" si="6"/>
        <v>0.31333333333333335</v>
      </c>
      <c r="Q47">
        <f t="shared" si="7"/>
        <v>5.3333333333333337E-2</v>
      </c>
      <c r="R47">
        <f t="shared" si="8"/>
        <v>0.9933333333333334</v>
      </c>
      <c r="T47">
        <f>C47-[1]Tabelle1!I47</f>
        <v>0</v>
      </c>
      <c r="U47">
        <f>G47-[1]Tabelle1!J47</f>
        <v>-1</v>
      </c>
      <c r="W47" t="s">
        <v>137</v>
      </c>
      <c r="X47">
        <f t="shared" si="4"/>
        <v>0</v>
      </c>
    </row>
    <row r="48" spans="1:24" x14ac:dyDescent="0.2">
      <c r="A48">
        <v>2011</v>
      </c>
      <c r="B48" t="s">
        <v>69</v>
      </c>
      <c r="C48">
        <v>32</v>
      </c>
      <c r="G48">
        <v>67</v>
      </c>
      <c r="H48">
        <v>1</v>
      </c>
      <c r="K48">
        <v>100</v>
      </c>
      <c r="L48">
        <f t="shared" si="5"/>
        <v>0.32</v>
      </c>
      <c r="P48">
        <f t="shared" si="6"/>
        <v>0.67</v>
      </c>
      <c r="Q48">
        <f t="shared" si="7"/>
        <v>0.01</v>
      </c>
      <c r="R48">
        <f t="shared" si="8"/>
        <v>1</v>
      </c>
      <c r="T48">
        <f>C48-[1]Tabelle1!I48</f>
        <v>0</v>
      </c>
      <c r="U48">
        <f>G48-[1]Tabelle1!J48</f>
        <v>0</v>
      </c>
      <c r="W48" t="s">
        <v>136</v>
      </c>
      <c r="X48">
        <f t="shared" si="4"/>
        <v>1</v>
      </c>
    </row>
    <row r="49" spans="2:24" x14ac:dyDescent="0.2">
      <c r="B49" t="s">
        <v>68</v>
      </c>
      <c r="C49">
        <v>56</v>
      </c>
      <c r="G49">
        <v>42</v>
      </c>
      <c r="H49">
        <v>0</v>
      </c>
      <c r="K49">
        <v>98</v>
      </c>
      <c r="L49">
        <f t="shared" si="5"/>
        <v>0.5714285714285714</v>
      </c>
      <c r="P49">
        <f t="shared" si="6"/>
        <v>0.42857142857142855</v>
      </c>
      <c r="Q49">
        <f t="shared" si="7"/>
        <v>0</v>
      </c>
      <c r="R49">
        <f t="shared" si="8"/>
        <v>1</v>
      </c>
      <c r="T49">
        <f>C49-[1]Tabelle1!I49</f>
        <v>0</v>
      </c>
      <c r="U49">
        <f>G49-[1]Tabelle1!J49</f>
        <v>0</v>
      </c>
      <c r="W49" t="s">
        <v>137</v>
      </c>
      <c r="X49">
        <f t="shared" si="4"/>
        <v>0</v>
      </c>
    </row>
    <row r="50" spans="2:24" x14ac:dyDescent="0.2">
      <c r="B50" t="s">
        <v>67</v>
      </c>
      <c r="C50">
        <v>65</v>
      </c>
      <c r="G50">
        <v>35</v>
      </c>
      <c r="H50">
        <v>0</v>
      </c>
      <c r="K50">
        <v>100</v>
      </c>
      <c r="L50">
        <f t="shared" si="5"/>
        <v>0.65</v>
      </c>
      <c r="P50">
        <f t="shared" si="6"/>
        <v>0.35</v>
      </c>
      <c r="Q50">
        <f t="shared" si="7"/>
        <v>0</v>
      </c>
      <c r="R50">
        <f t="shared" si="8"/>
        <v>1</v>
      </c>
      <c r="T50">
        <f>C50-[1]Tabelle1!I50</f>
        <v>0</v>
      </c>
      <c r="U50">
        <f>G50-[1]Tabelle1!J50</f>
        <v>0</v>
      </c>
      <c r="W50" t="s">
        <v>137</v>
      </c>
      <c r="X50">
        <f t="shared" si="4"/>
        <v>0</v>
      </c>
    </row>
    <row r="51" spans="2:24" x14ac:dyDescent="0.2">
      <c r="B51" t="s">
        <v>66</v>
      </c>
      <c r="C51">
        <v>39</v>
      </c>
      <c r="G51">
        <v>58</v>
      </c>
      <c r="H51">
        <v>1</v>
      </c>
      <c r="J51">
        <v>1</v>
      </c>
      <c r="K51">
        <v>99</v>
      </c>
      <c r="L51">
        <f t="shared" si="5"/>
        <v>0.39393939393939392</v>
      </c>
      <c r="P51">
        <f t="shared" si="6"/>
        <v>0.58585858585858586</v>
      </c>
      <c r="Q51">
        <f t="shared" si="7"/>
        <v>1.0101010101010102E-2</v>
      </c>
      <c r="R51">
        <f t="shared" si="8"/>
        <v>0.98989898989898983</v>
      </c>
      <c r="T51">
        <f>C51-[1]Tabelle1!I51</f>
        <v>0</v>
      </c>
      <c r="U51">
        <f>G51-[1]Tabelle1!J51</f>
        <v>-1</v>
      </c>
      <c r="W51" t="s">
        <v>136</v>
      </c>
      <c r="X51">
        <f t="shared" si="4"/>
        <v>1</v>
      </c>
    </row>
    <row r="52" spans="2:24" x14ac:dyDescent="0.2">
      <c r="B52" t="s">
        <v>65</v>
      </c>
      <c r="C52">
        <v>10</v>
      </c>
      <c r="G52">
        <v>50</v>
      </c>
      <c r="H52">
        <v>0</v>
      </c>
      <c r="K52">
        <v>60</v>
      </c>
      <c r="L52">
        <f t="shared" si="5"/>
        <v>0.16666666666666666</v>
      </c>
      <c r="P52">
        <f t="shared" si="6"/>
        <v>0.83333333333333337</v>
      </c>
      <c r="Q52">
        <f t="shared" si="7"/>
        <v>0</v>
      </c>
      <c r="R52">
        <f t="shared" si="8"/>
        <v>1</v>
      </c>
      <c r="T52">
        <f>C52-[1]Tabelle1!I52</f>
        <v>0</v>
      </c>
      <c r="U52">
        <f>G52-[1]Tabelle1!J52</f>
        <v>0</v>
      </c>
      <c r="W52" t="s">
        <v>136</v>
      </c>
      <c r="X52">
        <f t="shared" si="4"/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N160"/>
  <sheetViews>
    <sheetView topLeftCell="A100" workbookViewId="0">
      <selection activeCell="J110" sqref="J110"/>
    </sheetView>
  </sheetViews>
  <sheetFormatPr baseColWidth="10" defaultColWidth="8.83203125" defaultRowHeight="15" x14ac:dyDescent="0.2"/>
  <cols>
    <col min="3" max="3" width="13.33203125" customWidth="1"/>
    <col min="4" max="4" width="21.1640625" customWidth="1"/>
    <col min="5" max="5" width="15.83203125" customWidth="1"/>
    <col min="6" max="6" width="14.6640625" customWidth="1"/>
    <col min="7" max="7" width="18.1640625" customWidth="1"/>
    <col min="8" max="8" width="11.33203125" customWidth="1"/>
  </cols>
  <sheetData>
    <row r="1" spans="2:14" x14ac:dyDescent="0.2">
      <c r="C1" t="s">
        <v>131</v>
      </c>
    </row>
    <row r="3" spans="2:14" x14ac:dyDescent="0.2">
      <c r="C3" s="8" t="s">
        <v>4</v>
      </c>
      <c r="D3" s="4" t="s">
        <v>51</v>
      </c>
      <c r="E3" s="4" t="s">
        <v>52</v>
      </c>
      <c r="F3" s="4" t="s">
        <v>53</v>
      </c>
      <c r="G3" s="4" t="s">
        <v>50</v>
      </c>
      <c r="H3" s="4" t="s">
        <v>60</v>
      </c>
      <c r="I3" s="4" t="s">
        <v>55</v>
      </c>
      <c r="J3" s="4" t="s">
        <v>62</v>
      </c>
      <c r="L3" s="11"/>
      <c r="N3" t="s">
        <v>126</v>
      </c>
    </row>
    <row r="4" spans="2:14" x14ac:dyDescent="0.2">
      <c r="B4" s="3" t="s">
        <v>5</v>
      </c>
      <c r="C4">
        <f>100*(GETPIVOTDATA("votesaggstates",'New Votes All'!$A$3,"V21","Democratic (includes instances where non-major parties fuse with a Democrat and the votes aren't reported separately)","V01","Alabama")-'Seats 2012 Unterhaus'!L3)</f>
        <v>4.3617216694602554</v>
      </c>
      <c r="G4">
        <f>100*(GETPIVOTDATA("votesaggstates",'New Votes All'!$A$3,"V21","Republican (includes instances where non-major parties fuse with a Republican and the votes aren't reported separately)","V01","Alabama")-'Seats 2012 Unterhaus'!P3)</f>
        <v>-6.7740383211285504</v>
      </c>
      <c r="N4">
        <f>100*('Other Votes'!L4-'Seats 2012 Unterhaus'!Q3)</f>
        <v>2.412316651668267</v>
      </c>
    </row>
    <row r="5" spans="2:14" x14ac:dyDescent="0.2">
      <c r="B5" s="3" t="s">
        <v>6</v>
      </c>
      <c r="C5">
        <f>100*(GETPIVOTDATA("votesaggstates",'New Votes All'!$A$3,"V21","Democratic (includes instances where non-major parties fuse with a Democrat and the votes aren't reported separately)","V01","Alabama")-'Seats 2012 Unterhaus'!L4)</f>
        <v>1.5045788123173975</v>
      </c>
      <c r="G5">
        <f>100*(GETPIVOTDATA("votesaggstates",'New Votes All'!$A$3,"V21","Republican (includes instances where non-major parties fuse with a Republican and the votes aren't reported separately)","V01","Alabama")-'Seats 2012 Unterhaus'!P4)</f>
        <v>-3.9168954639856923</v>
      </c>
      <c r="N5">
        <f>100*('Other Votes'!L5-'Seats 2012 Unterhaus'!Q4)</f>
        <v>2.0078504155763297</v>
      </c>
    </row>
    <row r="6" spans="2:14" x14ac:dyDescent="0.2">
      <c r="B6" s="3" t="s">
        <v>7</v>
      </c>
      <c r="C6">
        <f>100*(GETPIVOTDATA("votesaggstates",'New Votes All'!$A$3,"V21","Democratic (includes instances where non-major parties fuse with a Democrat and the votes aren't reported separately)","V01","Alabama")-'Seats 2012 Unterhaus'!L5)</f>
        <v>9.8379121456507352</v>
      </c>
      <c r="G6">
        <f>100*(GETPIVOTDATA("votesaggstates",'New Votes All'!$A$3,"V21","Republican (includes instances where non-major parties fuse with a Republican and the votes aren't reported separately)","V01","Alabama")-'Seats 2012 Unterhaus'!P5)</f>
        <v>-10.583562130652357</v>
      </c>
      <c r="N6">
        <f>100*('Other Votes'!L6-'Seats 2012 Unterhaus'!Q5)</f>
        <v>2.5311203776761944</v>
      </c>
    </row>
    <row r="7" spans="2:14" x14ac:dyDescent="0.2">
      <c r="B7" s="3" t="s">
        <v>8</v>
      </c>
      <c r="C7">
        <f>100*(GETPIVOTDATA("votesaggstates",'New Votes All'!$A$3,"V21","Democratic (includes instances where non-major parties fuse with a Democrat and the votes aren't reported separately)","V01","Alabama")-'Seats 2012 Unterhaus'!L6)</f>
        <v>-12.495421187682604</v>
      </c>
      <c r="G7">
        <f>100*(GETPIVOTDATA("votesaggstates",'New Votes All'!$A$3,"V21","Republican (includes instances where non-major parties fuse with a Republican and the votes aren't reported separately)","V01","Alabama")-'Seats 2012 Unterhaus'!P6)</f>
        <v>10.083104536014304</v>
      </c>
      <c r="N7">
        <f>100*('Other Votes'!L7-'Seats 2012 Unterhaus'!Q6)</f>
        <v>3.7577466950632195</v>
      </c>
    </row>
    <row r="8" spans="2:14" x14ac:dyDescent="0.2">
      <c r="B8" s="3" t="s">
        <v>9</v>
      </c>
      <c r="C8">
        <f>100*(GETPIVOTDATA("votesaggstates",'New Votes All'!$A$3,"V21","Democratic (includes instances where non-major parties fuse with a Democrat and the votes aren't reported separately)","V01","Alabama")-'Seats 2012 Unterhaus'!L7)</f>
        <v>-23.495421187682602</v>
      </c>
      <c r="G8">
        <f>100*(GETPIVOTDATA("votesaggstates",'New Votes All'!$A$3,"V21","Republican (includes instances where non-major parties fuse with a Republican and the votes aren't reported separately)","V01","Alabama")-'Seats 2012 Unterhaus'!P7)</f>
        <v>21.083104536014307</v>
      </c>
      <c r="N8">
        <f>100*('Other Votes'!L8-'Seats 2012 Unterhaus'!Q7)</f>
        <v>3.7165925571131777</v>
      </c>
    </row>
    <row r="9" spans="2:14" x14ac:dyDescent="0.2">
      <c r="B9" s="3" t="s">
        <v>10</v>
      </c>
      <c r="C9">
        <f>100*(GETPIVOTDATA("votesaggstates",'New Votes All'!$A$3,"V21","Democratic (includes instances where non-major parties fuse with a Democrat and the votes aren't reported separately)","V01","Alabama")-'Seats 2012 Unterhaus'!L8)</f>
        <v>-7.726190418451834</v>
      </c>
      <c r="G9">
        <f>100*(GETPIVOTDATA("votesaggstates",'New Votes All'!$A$3,"V21","Republican (includes instances where non-major parties fuse with a Republican and the votes aren't reported separately)","V01","Alabama")-'Seats 2012 Unterhaus'!P8)</f>
        <v>5.313873766783539</v>
      </c>
      <c r="N9">
        <f>100*('Other Votes'!L9-'Seats 2012 Unterhaus'!Q8)</f>
        <v>1.244799794632</v>
      </c>
    </row>
    <row r="10" spans="2:14" x14ac:dyDescent="0.2">
      <c r="B10" s="3" t="s">
        <v>11</v>
      </c>
      <c r="C10">
        <f>100*(GETPIVOTDATA("votesaggstates",'New Votes All'!$A$3,"V21","Democratic (includes instances where non-major parties fuse with a Democrat and the votes aren't reported separately)","V01","Alabama")-'Seats 2012 Unterhaus'!L9)</f>
        <v>-24.058335094967369</v>
      </c>
      <c r="G10">
        <f>100*(GETPIVOTDATA("votesaggstates",'New Votes All'!$A$3,"V21","Republican (includes instances where non-major parties fuse with a Republican and the votes aren't reported separately)","V01","Alabama")-'Seats 2012 Unterhaus'!P9)</f>
        <v>21.646018443299077</v>
      </c>
      <c r="N10">
        <f>100*('Other Votes'!L10-'Seats 2012 Unterhaus'!Q9)</f>
        <v>2.8635201701682997</v>
      </c>
    </row>
    <row r="11" spans="2:14" x14ac:dyDescent="0.2">
      <c r="B11" s="3" t="s">
        <v>12</v>
      </c>
      <c r="C11">
        <f>100*(GETPIVOTDATA("votesaggstates",'New Votes All'!$A$3,"V21","Democratic (includes instances where non-major parties fuse with a Democrat and the votes aren't reported separately)","V01","Alabama")-'Seats 2012 Unterhaus'!L10)</f>
        <v>-21.910055334024065</v>
      </c>
      <c r="G11">
        <f>100*(GETPIVOTDATA("votesaggstates",'New Votes All'!$A$3,"V21","Republican (includes instances where non-major parties fuse with a Republican and the votes aren't reported separately)","V01","Alabama")-'Seats 2012 Unterhaus'!P10)</f>
        <v>19.49773868235577</v>
      </c>
      <c r="N11">
        <f>100*('Other Votes'!L11-'Seats 2012 Unterhaus'!Q10)</f>
        <v>0.828931856788794</v>
      </c>
    </row>
    <row r="12" spans="2:14" x14ac:dyDescent="0.2">
      <c r="B12" s="3" t="s">
        <v>13</v>
      </c>
      <c r="C12">
        <f>100*(GETPIVOTDATA("votesaggstates",'New Votes All'!$A$3,"V21","Democratic (includes instances where non-major parties fuse with a Democrat and the votes aren't reported separately)","V01","Alabama")-'Seats 2012 Unterhaus'!L11)</f>
        <v>9.8379121456507352</v>
      </c>
      <c r="G12">
        <f>100*(GETPIVOTDATA("votesaggstates",'New Votes All'!$A$3,"V21","Republican (includes instances where non-major parties fuse with a Republican and the votes aren't reported separately)","V01","Alabama")-'Seats 2012 Unterhaus'!P11)</f>
        <v>-11.4168954639857</v>
      </c>
      <c r="N12">
        <f>100*('Other Votes'!L12-'Seats 2012 Unterhaus'!Q11)</f>
        <v>6.2315246675357283</v>
      </c>
    </row>
    <row r="13" spans="2:14" x14ac:dyDescent="0.2">
      <c r="B13" s="3" t="s">
        <v>14</v>
      </c>
      <c r="C13">
        <f>100*(GETPIVOTDATA("votesaggstates",'New Votes All'!$A$3,"V21","Democratic (includes instances where non-major parties fuse with a Democrat and the votes aren't reported separately)","V01","Alabama")-'Seats 2012 Unterhaus'!L12)</f>
        <v>6.5045788123174022</v>
      </c>
      <c r="G13">
        <f>100*(GETPIVOTDATA("votesaggstates",'New Votes All'!$A$3,"V21","Republican (includes instances where non-major parties fuse with a Republican and the votes aren't reported separately)","V01","Alabama")-'Seats 2012 Unterhaus'!P12)</f>
        <v>-7.2502287973190249</v>
      </c>
      <c r="N13">
        <f>100*('Other Votes'!L13-'Seats 2012 Unterhaus'!Q12)</f>
        <v>-0.31697142516364196</v>
      </c>
    </row>
    <row r="14" spans="2:14" x14ac:dyDescent="0.2">
      <c r="B14" s="3" t="s">
        <v>15</v>
      </c>
      <c r="C14">
        <f>100*(GETPIVOTDATA("votesaggstates",'New Votes All'!$A$3,"V21","Democratic (includes instances where non-major parties fuse with a Democrat and the votes aren't reported separately)","V01","Alabama")-'Seats 2012 Unterhaus'!L13)</f>
        <v>-40.848362364153182</v>
      </c>
      <c r="G14">
        <f>100*(GETPIVOTDATA("votesaggstates",'New Votes All'!$A$3,"V21","Republican (includes instances where non-major parties fuse with a Republican and the votes aren't reported separately)","V01","Alabama")-'Seats 2012 Unterhaus'!P13)</f>
        <v>40.396830026210381</v>
      </c>
      <c r="N14">
        <f>100*('Other Votes'!L14-'Seats 2012 Unterhaus'!Q13)</f>
        <v>0.31489120508864199</v>
      </c>
    </row>
    <row r="15" spans="2:14" x14ac:dyDescent="0.2">
      <c r="B15" s="3" t="s">
        <v>16</v>
      </c>
      <c r="C15">
        <f>100*(GETPIVOTDATA("votesaggstates",'New Votes All'!$A$3,"V21","Democratic (includes instances where non-major parties fuse with a Democrat and the votes aren't reported separately)","V01","Alabama")-'Seats 2012 Unterhaus'!L14)</f>
        <v>22.933150240888828</v>
      </c>
      <c r="G15">
        <f>100*(GETPIVOTDATA("votesaggstates",'New Votes All'!$A$3,"V21","Republican (includes instances where non-major parties fuse with a Republican and the votes aren't reported separately)","V01","Alabama")-'Seats 2012 Unterhaus'!P14)</f>
        <v>-25.345466892557123</v>
      </c>
      <c r="N15">
        <f>100*('Other Votes'!L15-'Seats 2012 Unterhaus'!Q14)</f>
        <v>1.054475281887427</v>
      </c>
    </row>
    <row r="16" spans="2:14" x14ac:dyDescent="0.2">
      <c r="B16" s="3" t="s">
        <v>17</v>
      </c>
      <c r="C16">
        <f>100*(GETPIVOTDATA("votesaggstates",'New Votes All'!$A$3,"V21","Democratic (includes instances where non-major parties fuse with a Democrat and the votes aren't reported separately)","V01","Alabama")-'Seats 2012 Unterhaus'!L15)</f>
        <v>-12.73270932327582</v>
      </c>
      <c r="G16">
        <f>100*(GETPIVOTDATA("votesaggstates",'New Votes All'!$A$3,"V21","Republican (includes instances where non-major parties fuse with a Republican and the votes aren't reported separately)","V01","Alabama")-'Seats 2012 Unterhaus'!P15)</f>
        <v>10.320392671607525</v>
      </c>
      <c r="N16">
        <f>100*('Other Votes'!L16-'Seats 2012 Unterhaus'!Q15)</f>
        <v>1.0706570381568321</v>
      </c>
    </row>
    <row r="17" spans="2:14" x14ac:dyDescent="0.2">
      <c r="B17" s="3" t="s">
        <v>18</v>
      </c>
      <c r="C17">
        <f>100*(GETPIVOTDATA("votesaggstates",'New Votes All'!$A$3,"V21","Democratic (includes instances where non-major parties fuse with a Democrat and the votes aren't reported separately)","V01","Alabama")-'Seats 2012 Unterhaus'!L16)</f>
        <v>1.5045788123173975</v>
      </c>
      <c r="G17">
        <f>100*(GETPIVOTDATA("votesaggstates",'New Votes All'!$A$3,"V21","Republican (includes instances where non-major parties fuse with a Republican and the votes aren't reported separately)","V01","Alabama")-'Seats 2012 Unterhaus'!P16)</f>
        <v>-3.9168954639856923</v>
      </c>
      <c r="N17">
        <f>100*('Other Votes'!L17-'Seats 2012 Unterhaus'!Q16)</f>
        <v>2.4597565415757794</v>
      </c>
    </row>
    <row r="18" spans="2:14" x14ac:dyDescent="0.2">
      <c r="B18" s="3" t="s">
        <v>19</v>
      </c>
      <c r="C18">
        <f>100*(GETPIVOTDATA("votesaggstates",'New Votes All'!$A$3,"V21","Democratic (includes instances where non-major parties fuse with a Democrat and the votes aren't reported separately)","V01","Alabama")-'Seats 2012 Unterhaus'!L17)</f>
        <v>1.5045788123173975</v>
      </c>
      <c r="G18">
        <f>100*(GETPIVOTDATA("votesaggstates",'New Votes All'!$A$3,"V21","Republican (includes instances where non-major parties fuse with a Republican and the votes aren't reported separately)","V01","Alabama")-'Seats 2012 Unterhaus'!P17)</f>
        <v>-2.9168954639856914</v>
      </c>
      <c r="N18">
        <f>100*('Other Votes'!L18-'Seats 2012 Unterhaus'!Q17)</f>
        <v>1.430498882217575</v>
      </c>
    </row>
    <row r="19" spans="2:14" x14ac:dyDescent="0.2">
      <c r="B19" s="3" t="s">
        <v>20</v>
      </c>
      <c r="C19">
        <f>100*(GETPIVOTDATA("votesaggstates",'New Votes All'!$A$3,"V21","Democratic (includes instances where non-major parties fuse with a Democrat and the votes aren't reported separately)","V01","Alabama")-'Seats 2012 Unterhaus'!L18)</f>
        <v>15.104578812317399</v>
      </c>
      <c r="G19">
        <f>100*(GETPIVOTDATA("votesaggstates",'New Votes All'!$A$3,"V21","Republican (includes instances where non-major parties fuse with a Republican and the votes aren't reported separately)","V01","Alabama")-'Seats 2012 Unterhaus'!P18)</f>
        <v>-17.516895463985694</v>
      </c>
      <c r="N19">
        <f>100*('Other Votes'!L19-'Seats 2012 Unterhaus'!Q18)</f>
        <v>1.0256061448917699</v>
      </c>
    </row>
    <row r="20" spans="2:14" x14ac:dyDescent="0.2">
      <c r="B20" s="3" t="s">
        <v>21</v>
      </c>
      <c r="C20">
        <f>100*(GETPIVOTDATA("votesaggstates",'New Votes All'!$A$3,"V21","Democratic (includes instances where non-major parties fuse with a Democrat and the votes aren't reported separately)","V01","Alabama")-'Seats 2012 Unterhaus'!L19)</f>
        <v>-16.495421187682595</v>
      </c>
      <c r="G20">
        <f>100*(GETPIVOTDATA("votesaggstates",'New Votes All'!$A$3,"V21","Republican (includes instances where non-major parties fuse with a Republican and the votes aren't reported separately)","V01","Alabama")-'Seats 2012 Unterhaus'!P19)</f>
        <v>15.083104536014307</v>
      </c>
      <c r="N20">
        <f>100*('Other Votes'!L20-'Seats 2012 Unterhaus'!Q19)</f>
        <v>1.7212249544433198</v>
      </c>
    </row>
    <row r="21" spans="2:14" x14ac:dyDescent="0.2">
      <c r="B21" s="3" t="s">
        <v>58</v>
      </c>
      <c r="C21">
        <f>100*(GETPIVOTDATA("votesaggstates",'New Votes All'!$A$3,"V21","Democratic (includes instances where non-major parties fuse with a Democrat and the votes aren't reported separately)","V01","Alabama")-'Seats 2012 Unterhaus'!L20)</f>
        <v>-1.352564044825455</v>
      </c>
      <c r="G21">
        <f>100*(GETPIVOTDATA("votesaggstates",'New Votes All'!$A$3,"V21","Republican (includes instances where non-major parties fuse with a Republican and the votes aren't reported separately)","V01","Alabama")-'Seats 2012 Unterhaus'!P20)</f>
        <v>0.84500929791906376</v>
      </c>
      <c r="N21">
        <f>100*('Other Votes'!L21-'Seats 2012 Unterhaus'!Q20)</f>
        <v>-1.0922775282656245</v>
      </c>
    </row>
    <row r="22" spans="2:14" x14ac:dyDescent="0.2">
      <c r="B22" s="3" t="s">
        <v>22</v>
      </c>
      <c r="C22">
        <f>100*(GETPIVOTDATA("votesaggstates",'New Votes All'!$A$3,"V21","Democratic (includes instances where non-major parties fuse with a Democrat and the votes aren't reported separately)","V01","Alabama")-'Seats 2012 Unterhaus'!L21)</f>
        <v>-4.9006499458525363</v>
      </c>
      <c r="G22">
        <f>100*(GETPIVOTDATA("votesaggstates",'New Votes All'!$A$3,"V21","Republican (includes instances where non-major parties fuse with a Republican and the votes aren't reported separately)","V01","Alabama")-'Seats 2012 Unterhaus'!P21)</f>
        <v>5.7563071503933916</v>
      </c>
      <c r="N22">
        <f>100*('Other Votes'!L22-'Seats 2012 Unterhaus'!Q21)</f>
        <v>1.8390251698976467</v>
      </c>
    </row>
    <row r="23" spans="2:14" x14ac:dyDescent="0.2">
      <c r="B23" s="3" t="s">
        <v>23</v>
      </c>
      <c r="C23">
        <f>100*(GETPIVOTDATA("votesaggstates",'New Votes All'!$A$3,"V21","Democratic (includes instances where non-major parties fuse with a Democrat and the votes aren't reported separately)","V01","Alabama")-'Seats 2012 Unterhaus'!L22)</f>
        <v>-27.998967286973382</v>
      </c>
      <c r="G23">
        <f>100*(GETPIVOTDATA("votesaggstates",'New Votes All'!$A$3,"V21","Republican (includes instances where non-major parties fuse with a Republican and the votes aren't reported separately)","V01","Alabama")-'Seats 2012 Unterhaus'!P22)</f>
        <v>25.586650635305087</v>
      </c>
      <c r="N23">
        <f>100*('Other Votes'!L23-'Seats 2012 Unterhaus'!Q22)</f>
        <v>0.734647795568384</v>
      </c>
    </row>
    <row r="24" spans="2:14" x14ac:dyDescent="0.2">
      <c r="B24" s="3" t="s">
        <v>24</v>
      </c>
      <c r="C24">
        <f>100*(GETPIVOTDATA("votesaggstates",'New Votes All'!$A$3,"V21","Democratic (includes instances where non-major parties fuse with a Democrat and the votes aren't reported separately)","V01","Alabama")-'Seats 2012 Unterhaus'!L23)</f>
        <v>-37.870421187682595</v>
      </c>
      <c r="G24">
        <f>100*(GETPIVOTDATA("votesaggstates",'New Votes All'!$A$3,"V21","Republican (includes instances where non-major parties fuse with a Republican and the votes aren't reported separately)","V01","Alabama")-'Seats 2012 Unterhaus'!P23)</f>
        <v>35.458104536014304</v>
      </c>
      <c r="N24">
        <f>100*('Other Votes'!L24-'Seats 2012 Unterhaus'!Q23)</f>
        <v>3.6203034581945222</v>
      </c>
    </row>
    <row r="25" spans="2:14" x14ac:dyDescent="0.2">
      <c r="B25" s="3" t="s">
        <v>25</v>
      </c>
      <c r="C25">
        <f>100*(GETPIVOTDATA("votesaggstates",'New Votes All'!$A$3,"V21","Democratic (includes instances where non-major parties fuse with a Democrat and the votes aren't reported separately)","V01","Alabama")-'Seats 2012 Unterhaus'!L24)</f>
        <v>-1.2226939149553251</v>
      </c>
      <c r="G25">
        <f>100*(GETPIVOTDATA("votesaggstates",'New Votes All'!$A$3,"V21","Republican (includes instances where non-major parties fuse with a Republican and the votes aren't reported separately)","V01","Alabama")-'Seats 2012 Unterhaus'!P24)</f>
        <v>-1.1896227367129697</v>
      </c>
      <c r="N25">
        <f>100*('Other Votes'!L25-'Seats 2012 Unterhaus'!Q24)</f>
        <v>0.38515156427297775</v>
      </c>
    </row>
    <row r="26" spans="2:14" x14ac:dyDescent="0.2">
      <c r="B26" s="3" t="s">
        <v>26</v>
      </c>
      <c r="C26">
        <f>100*(GETPIVOTDATA("votesaggstates",'New Votes All'!$A$3,"V21","Democratic (includes instances where non-major parties fuse with a Democrat and the votes aren't reported separately)","V01","Alabama")-'Seats 2012 Unterhaus'!L25)</f>
        <v>-4.0178092473840907</v>
      </c>
      <c r="G26">
        <f>100*(GETPIVOTDATA("votesaggstates",'New Votes All'!$A$3,"V21","Republican (includes instances where non-major parties fuse with a Republican and the votes aren't reported separately)","V01","Alabama")-'Seats 2012 Unterhaus'!P25)</f>
        <v>2.3517612524322162</v>
      </c>
      <c r="N26">
        <f>100*('Other Votes'!L26-'Seats 2012 Unterhaus'!Q25)</f>
        <v>1.227451590063922</v>
      </c>
    </row>
    <row r="27" spans="2:14" x14ac:dyDescent="0.2">
      <c r="B27" s="3" t="s">
        <v>59</v>
      </c>
      <c r="C27">
        <f>100*(GETPIVOTDATA("votesaggstates",'New Votes All'!$A$3,"V21","Democratic (includes instances where non-major parties fuse with a Democrat and the votes aren't reported separately)","V01","Alabama")-'Seats 2012 Unterhaus'!L26)</f>
        <v>-6.0364047942399743</v>
      </c>
      <c r="G27">
        <f>100*(GETPIVOTDATA("votesaggstates",'New Votes All'!$A$3,"V21","Republican (includes instances where non-major parties fuse with a Republican and the votes aren't reported separately)","V01","Alabama")-'Seats 2012 Unterhaus'!P26)</f>
        <v>3.6240881425716798</v>
      </c>
      <c r="N27">
        <f>100*('Other Votes'!L27-'Seats 2012 Unterhaus'!Q26)</f>
        <v>3.1461745556391594</v>
      </c>
    </row>
    <row r="28" spans="2:14" x14ac:dyDescent="0.2">
      <c r="B28" s="3" t="s">
        <v>27</v>
      </c>
      <c r="C28">
        <f>100*(GETPIVOTDATA("votesaggstates",'New Votes All'!$A$3,"V21","Democratic (includes instances where non-major parties fuse with a Democrat and the votes aren't reported separately)","V01","Alabama")-'Seats 2012 Unterhaus'!L27)</f>
        <v>8.3757444564891816</v>
      </c>
      <c r="G28">
        <f>100*(GETPIVOTDATA("votesaggstates",'New Votes All'!$A$3,"V21","Republican (includes instances where non-major parties fuse with a Republican and the votes aren't reported separately)","V01","Alabama")-'Seats 2012 Unterhaus'!P27)</f>
        <v>-8.334073378096118</v>
      </c>
      <c r="N28">
        <f>100*('Other Votes'!L28-'Seats 2012 Unterhaus'!Q27)</f>
        <v>2.8186440755469295</v>
      </c>
    </row>
    <row r="29" spans="2:14" x14ac:dyDescent="0.2">
      <c r="B29" s="3" t="s">
        <v>28</v>
      </c>
      <c r="C29">
        <f>100*(GETPIVOTDATA("votesaggstates",'New Votes All'!$A$3,"V21","Democratic (includes instances where non-major parties fuse with a Democrat and the votes aren't reported separately)","V01","Alabama")-'Seats 2012 Unterhaus'!L28)</f>
        <v>9.5045788123173995</v>
      </c>
      <c r="G29">
        <f>100*(GETPIVOTDATA("votesaggstates",'New Votes All'!$A$3,"V21","Republican (includes instances where non-major parties fuse with a Republican and the votes aren't reported separately)","V01","Alabama")-'Seats 2012 Unterhaus'!P28)</f>
        <v>-11.9168954639857</v>
      </c>
      <c r="N29">
        <f>100*('Other Votes'!L29-'Seats 2012 Unterhaus'!Q28)</f>
        <v>1.16974595842956</v>
      </c>
    </row>
    <row r="30" spans="2:14" x14ac:dyDescent="0.2">
      <c r="B30" s="3" t="s">
        <v>54</v>
      </c>
      <c r="C30">
        <f>100*(GETPIVOTDATA("votesaggstates",'New Votes All'!$A$3,"V21","Democratic (includes instances where non-major parties fuse with a Democrat and the votes aren't reported separately)","V01","Alabama")-'Seats 2012 Unterhaus'!L29)</f>
        <v>41.504578812317398</v>
      </c>
      <c r="G30">
        <f>100*(GETPIVOTDATA("votesaggstates",'New Votes All'!$A$3,"V21","Republican (includes instances where non-major parties fuse with a Republican and the votes aren't reported separately)","V01","Alabama")-'Seats 2012 Unterhaus'!P29)</f>
        <v>56.083104536014304</v>
      </c>
      <c r="N30">
        <f>100*('Other Votes'!L30-'Seats 2012 Unterhaus'!Q29)</f>
        <v>100</v>
      </c>
    </row>
    <row r="31" spans="2:14" x14ac:dyDescent="0.2">
      <c r="B31" s="3" t="s">
        <v>29</v>
      </c>
      <c r="C31">
        <f>100*(GETPIVOTDATA("votesaggstates",'New Votes All'!$A$3,"V21","Democratic (includes instances where non-major parties fuse with a Democrat and the votes aren't reported separately)","V01","Alabama")-'Seats 2012 Unterhaus'!L30)</f>
        <v>-20.400183092444507</v>
      </c>
      <c r="G31">
        <f>100*(GETPIVOTDATA("votesaggstates",'New Votes All'!$A$3,"V21","Republican (includes instances where non-major parties fuse with a Republican and the votes aren't reported separately)","V01","Alabama")-'Seats 2012 Unterhaus'!P30)</f>
        <v>17.987866440776212</v>
      </c>
      <c r="N31">
        <f>100*('Other Votes'!L31-'Seats 2012 Unterhaus'!Q30)</f>
        <v>4.2550294852372801</v>
      </c>
    </row>
    <row r="32" spans="2:14" x14ac:dyDescent="0.2">
      <c r="B32" s="3" t="s">
        <v>30</v>
      </c>
      <c r="C32">
        <f>100*(GETPIVOTDATA("votesaggstates",'New Votes All'!$A$3,"V21","Democratic (includes instances where non-major parties fuse with a Democrat and the votes aren't reported separately)","V01","Alabama")-'Seats 2012 Unterhaus'!L31)</f>
        <v>15.7545788123174</v>
      </c>
      <c r="G32">
        <f>100*(GETPIVOTDATA("votesaggstates",'New Votes All'!$A$3,"V21","Republican (includes instances where non-major parties fuse with a Republican and the votes aren't reported separately)","V01","Alabama")-'Seats 2012 Unterhaus'!P31)</f>
        <v>-15.916895463985693</v>
      </c>
      <c r="N32">
        <f>100*('Other Votes'!L32-'Seats 2012 Unterhaus'!Q31)</f>
        <v>0.30604608078105011</v>
      </c>
    </row>
    <row r="33" spans="2:14" x14ac:dyDescent="0.2">
      <c r="B33" s="3" t="s">
        <v>57</v>
      </c>
      <c r="C33">
        <f>100*(GETPIVOTDATA("votesaggstates",'New Votes All'!$A$3,"V21","Democratic (includes instances where non-major parties fuse with a Democrat and the votes aren't reported separately)","V01","Alabama")-'Seats 2012 Unterhaus'!L32)</f>
        <v>-18.495421187682599</v>
      </c>
      <c r="G33">
        <f>100*(GETPIVOTDATA("votesaggstates",'New Votes All'!$A$3,"V21","Republican (includes instances where non-major parties fuse with a Republican and the votes aren't reported separately)","V01","Alabama")-'Seats 2012 Unterhaus'!P32)</f>
        <v>16.083104536014304</v>
      </c>
      <c r="N33">
        <f>100*('Other Votes'!L33-'Seats 2012 Unterhaus'!Q32)</f>
        <v>1.6932567029512859</v>
      </c>
    </row>
    <row r="34" spans="2:14" x14ac:dyDescent="0.2">
      <c r="B34" s="3" t="s">
        <v>31</v>
      </c>
      <c r="C34">
        <f>100*(GETPIVOTDATA("votesaggstates",'New Votes All'!$A$3,"V21","Democratic (includes instances where non-major parties fuse with a Democrat and the votes aren't reported separately)","V01","Alabama")-'Seats 2012 Unterhaus'!L33)</f>
        <v>-9.923992616254024</v>
      </c>
      <c r="G34">
        <f>100*(GETPIVOTDATA("votesaggstates",'New Votes All'!$A$3,"V21","Republican (includes instances where non-major parties fuse with a Republican and the votes aren't reported separately)","V01","Alabama")-'Seats 2012 Unterhaus'!P33)</f>
        <v>8.9402473931571631</v>
      </c>
      <c r="N34">
        <f>100*('Other Votes'!L34-'Seats 2012 Unterhaus'!Q33)</f>
        <v>-1.2286524035253714</v>
      </c>
    </row>
    <row r="35" spans="2:14" x14ac:dyDescent="0.2">
      <c r="B35" s="3" t="s">
        <v>32</v>
      </c>
      <c r="C35">
        <f>100*(GETPIVOTDATA("votesaggstates",'New Votes All'!$A$3,"V21","Democratic (includes instances where non-major parties fuse with a Democrat and the votes aren't reported separately)","V01","Alabama")-'Seats 2012 Unterhaus'!L34)</f>
        <v>-24.495421187682602</v>
      </c>
      <c r="G35">
        <f>100*(GETPIVOTDATA("votesaggstates",'New Votes All'!$A$3,"V21","Republican (includes instances where non-major parties fuse with a Republican and the votes aren't reported separately)","V01","Alabama")-'Seats 2012 Unterhaus'!P34)</f>
        <v>23.416437869347639</v>
      </c>
      <c r="N35">
        <f>100*('Other Votes'!L35-'Seats 2012 Unterhaus'!Q34)</f>
        <v>14.018486395225677</v>
      </c>
    </row>
    <row r="36" spans="2:14" x14ac:dyDescent="0.2">
      <c r="B36" s="3" t="s">
        <v>33</v>
      </c>
      <c r="C36">
        <f>100*(GETPIVOTDATA("votesaggstates",'New Votes All'!$A$3,"V21","Democratic (includes instances where non-major parties fuse with a Democrat and the votes aren't reported separately)","V01","Alabama")-'Seats 2012 Unterhaus'!L35)</f>
        <v>-1.8287545210159351</v>
      </c>
      <c r="G36">
        <f>100*(GETPIVOTDATA("votesaggstates",'New Votes All'!$A$3,"V21","Republican (includes instances where non-major parties fuse with a Republican and the votes aren't reported separately)","V01","Alabama")-'Seats 2012 Unterhaus'!P35)</f>
        <v>0.24977120268097064</v>
      </c>
      <c r="N36">
        <f>100*('Other Votes'!L36-'Seats 2012 Unterhaus'!Q35)</f>
        <v>0.67054519588498906</v>
      </c>
    </row>
    <row r="37" spans="2:14" x14ac:dyDescent="0.2">
      <c r="B37" s="3" t="s">
        <v>34</v>
      </c>
      <c r="C37">
        <f>100*(GETPIVOTDATA("votesaggstates",'New Votes All'!$A$3,"V21","Democratic (includes instances where non-major parties fuse with a Democrat and the votes aren't reported separately)","V01","Alabama")-'Seats 2012 Unterhaus'!L36)</f>
        <v>14.908834131466337</v>
      </c>
      <c r="G37">
        <f>100*(GETPIVOTDATA("votesaggstates",'New Votes All'!$A$3,"V21","Republican (includes instances where non-major parties fuse with a Republican and the votes aren't reported separately)","V01","Alabama")-'Seats 2012 Unterhaus'!P36)</f>
        <v>-17.32115078313463</v>
      </c>
      <c r="N37">
        <f>100*('Other Votes'!L37-'Seats 2012 Unterhaus'!Q36)</f>
        <v>1.980448596762975</v>
      </c>
    </row>
    <row r="38" spans="2:14" x14ac:dyDescent="0.2">
      <c r="B38" s="3" t="s">
        <v>35</v>
      </c>
      <c r="C38">
        <f>100*(GETPIVOTDATA("votesaggstates",'New Votes All'!$A$3,"V21","Democratic (includes instances where non-major parties fuse with a Democrat and the votes aren't reported separately)","V01","Alabama")-'Seats 2012 Unterhaus'!L37)</f>
        <v>1.1005384082769964</v>
      </c>
      <c r="G38">
        <f>100*(GETPIVOTDATA("votesaggstates",'New Votes All'!$A$3,"V21","Republican (includes instances where non-major parties fuse with a Republican and the votes aren't reported separately)","V01","Alabama")-'Seats 2012 Unterhaus'!P37)</f>
        <v>-3.5128550599452857</v>
      </c>
      <c r="N38">
        <f>100*('Other Votes'!L38-'Seats 2012 Unterhaus'!Q37)</f>
        <v>2.3497341524848232</v>
      </c>
    </row>
    <row r="39" spans="2:14" x14ac:dyDescent="0.2">
      <c r="B39" s="3" t="s">
        <v>36</v>
      </c>
      <c r="C39">
        <f>100*(GETPIVOTDATA("votesaggstates",'New Votes All'!$A$3,"V21","Democratic (includes instances where non-major parties fuse with a Democrat and the votes aren't reported separately)","V01","Alabama")-'Seats 2012 Unterhaus'!L38)</f>
        <v>10.811509505386708</v>
      </c>
      <c r="G39">
        <f>100*(GETPIVOTDATA("votesaggstates",'New Votes All'!$A$3,"V21","Republican (includes instances where non-major parties fuse with a Republican and the votes aren't reported separately)","V01","Alabama")-'Seats 2012 Unterhaus'!P38)</f>
        <v>-11.243628137253026</v>
      </c>
      <c r="N39">
        <f>100*('Other Votes'!L39-'Seats 2012 Unterhaus'!Q38)</f>
        <v>1.1820400573354499</v>
      </c>
    </row>
    <row r="40" spans="2:14" x14ac:dyDescent="0.2">
      <c r="B40" s="3" t="s">
        <v>37</v>
      </c>
      <c r="C40">
        <f>100*(GETPIVOTDATA("votesaggstates",'New Votes All'!$A$3,"V21","Democratic (includes instances where non-major parties fuse with a Democrat and the votes aren't reported separately)","V01","Alabama")-'Seats 2012 Unterhaus'!L39)</f>
        <v>-8.4954211876826005</v>
      </c>
      <c r="G40">
        <f>100*(GETPIVOTDATA("votesaggstates",'New Votes All'!$A$3,"V21","Republican (includes instances where non-major parties fuse with a Republican and the votes aren't reported separately)","V01","Alabama")-'Seats 2012 Unterhaus'!P39)</f>
        <v>6.0831045360143055</v>
      </c>
      <c r="N40">
        <f>100*('Other Votes'!L40-'Seats 2012 Unterhaus'!Q39)</f>
        <v>1.312663421229511</v>
      </c>
    </row>
    <row r="41" spans="2:14" x14ac:dyDescent="0.2">
      <c r="B41" s="3" t="s">
        <v>38</v>
      </c>
      <c r="C41">
        <f>100*(GETPIVOTDATA("votesaggstates",'New Votes All'!$A$3,"V21","Democratic (includes instances where non-major parties fuse with a Democrat and the votes aren't reported separately)","V01","Alabama")-'Seats 2012 Unterhaus'!L40)</f>
        <v>-3.323007394579153</v>
      </c>
      <c r="G41">
        <f>100*(GETPIVOTDATA("votesaggstates",'New Votes All'!$A$3,"V21","Republican (includes instances where non-major parties fuse with a Republican and the votes aren't reported separately)","V01","Alabama")-'Seats 2012 Unterhaus'!P40)</f>
        <v>1.895912417787704</v>
      </c>
      <c r="N41">
        <f>100*('Other Votes'!L41-'Seats 2012 Unterhaus'!Q40)</f>
        <v>1.3621990300625</v>
      </c>
    </row>
    <row r="42" spans="2:14" x14ac:dyDescent="0.2">
      <c r="B42" s="3" t="s">
        <v>39</v>
      </c>
      <c r="C42">
        <f>100*(GETPIVOTDATA("votesaggstates",'New Votes All'!$A$3,"V21","Democratic (includes instances where non-major parties fuse with a Democrat and the votes aren't reported separately)","V01","Alabama")-'Seats 2012 Unterhaus'!L41)</f>
        <v>-45.162087854349267</v>
      </c>
      <c r="G42">
        <f>100*(GETPIVOTDATA("votesaggstates",'New Votes All'!$A$3,"V21","Republican (includes instances where non-major parties fuse with a Republican and the votes aren't reported separately)","V01","Alabama")-'Seats 2012 Unterhaus'!P41)</f>
        <v>42.749771202680975</v>
      </c>
      <c r="N42">
        <f>100*('Other Votes'!L42-'Seats 2012 Unterhaus'!Q41)</f>
        <v>9.4277268103518299</v>
      </c>
    </row>
    <row r="43" spans="2:14" x14ac:dyDescent="0.2">
      <c r="B43" s="3" t="s">
        <v>40</v>
      </c>
      <c r="C43">
        <f>100*(GETPIVOTDATA("votesaggstates",'New Votes All'!$A$3,"V21","Democratic (includes instances where non-major parties fuse with a Democrat and the votes aren't reported separately)","V01","Alabama")-'Seats 2012 Unterhaus'!L42)</f>
        <v>4.4078046187690125</v>
      </c>
      <c r="G43">
        <f>100*(GETPIVOTDATA("votesaggstates",'New Votes All'!$A$3,"V21","Republican (includes instances where non-major parties fuse with a Republican and the votes aren't reported separately)","V01","Alabama")-'Seats 2012 Unterhaus'!P42)</f>
        <v>-5.2072180446308565</v>
      </c>
      <c r="N43">
        <f>100*('Other Votes'!L43-'Seats 2012 Unterhaus'!Q42)</f>
        <v>2.8495587605062229</v>
      </c>
    </row>
    <row r="44" spans="2:14" x14ac:dyDescent="0.2">
      <c r="B44" s="3" t="s">
        <v>41</v>
      </c>
      <c r="C44">
        <f>100*(GETPIVOTDATA("votesaggstates",'New Votes All'!$A$3,"V21","Democratic (includes instances where non-major parties fuse with a Democrat and the votes aren't reported separately)","V01","Alabama")-'Seats 2012 Unterhaus'!L43)</f>
        <v>14.361721669460259</v>
      </c>
      <c r="G44">
        <f>100*(GETPIVOTDATA("votesaggstates",'New Votes All'!$A$3,"V21","Republican (includes instances where non-major parties fuse with a Republican and the votes aren't reported separately)","V01","Alabama")-'Seats 2012 Unterhaus'!P43)</f>
        <v>-15.345466892557125</v>
      </c>
      <c r="N44">
        <f>100*('Other Votes'!L44-'Seats 2012 Unterhaus'!Q43)</f>
        <v>3.1517737237385601</v>
      </c>
    </row>
    <row r="45" spans="2:14" x14ac:dyDescent="0.2">
      <c r="B45" s="3" t="s">
        <v>42</v>
      </c>
      <c r="C45">
        <f>100*(GETPIVOTDATA("votesaggstates",'New Votes All'!$A$3,"V21","Democratic (includes instances where non-major parties fuse with a Democrat and the votes aren't reported separately)","V01","Alabama")-'Seats 2012 Unterhaus'!L44)</f>
        <v>7.161144468883057</v>
      </c>
      <c r="G45">
        <f>100*(GETPIVOTDATA("votesaggstates",'New Votes All'!$A$3,"V21","Republican (includes instances where non-major parties fuse with a Republican and the votes aren't reported separately)","V01","Alabama")-'Seats 2012 Unterhaus'!P44)</f>
        <v>-8.563360110450347</v>
      </c>
      <c r="N45">
        <f>100*('Other Votes'!L45-'Seats 2012 Unterhaus'!Q44)</f>
        <v>1.7636099951152828</v>
      </c>
    </row>
    <row r="46" spans="2:14" x14ac:dyDescent="0.2">
      <c r="B46" s="3" t="s">
        <v>43</v>
      </c>
      <c r="C46">
        <f>100*(GETPIVOTDATA("votesaggstates",'New Votes All'!$A$3,"V21","Democratic (includes instances where non-major parties fuse with a Democrat and the votes aren't reported separately)","V01","Alabama")-'Seats 2012 Unterhaus'!L45)</f>
        <v>9.5045788123173995</v>
      </c>
      <c r="G46">
        <f>100*(GETPIVOTDATA("votesaggstates",'New Votes All'!$A$3,"V21","Republican (includes instances where non-major parties fuse with a Republican and the votes aren't reported separately)","V01","Alabama")-'Seats 2012 Unterhaus'!P45)</f>
        <v>-10.583562130652357</v>
      </c>
      <c r="N46">
        <f>100*('Other Votes'!L46-'Seats 2012 Unterhaus'!Q45)</f>
        <v>6.3142101830047874</v>
      </c>
    </row>
    <row r="47" spans="2:14" x14ac:dyDescent="0.2">
      <c r="B47" s="3" t="s">
        <v>44</v>
      </c>
      <c r="C47">
        <f>100*(GETPIVOTDATA("votesaggstates",'New Votes All'!$A$3,"V21","Democratic (includes instances where non-major parties fuse with a Democrat and the votes aren't reported separately)","V01","Alabama")-'Seats 2012 Unterhaus'!L46)</f>
        <v>18.837912145650733</v>
      </c>
      <c r="G47">
        <f>100*(GETPIVOTDATA("votesaggstates",'New Votes All'!$A$3,"V21","Republican (includes instances where non-major parties fuse with a Republican and the votes aren't reported separately)","V01","Alabama")-'Seats 2012 Unterhaus'!P46)</f>
        <v>-21.250228797319025</v>
      </c>
      <c r="N47">
        <f>100*('Other Votes'!L47-'Seats 2012 Unterhaus'!Q46)</f>
        <v>2.5131003970916206</v>
      </c>
    </row>
    <row r="48" spans="2:14" x14ac:dyDescent="0.2">
      <c r="B48" s="3" t="s">
        <v>45</v>
      </c>
      <c r="C48">
        <f>100*(GETPIVOTDATA("votesaggstates",'New Votes All'!$A$3,"V21","Democratic (includes instances where non-major parties fuse with a Democrat and the votes aren't reported separately)","V01","Alabama")-'Seats 2012 Unterhaus'!L47)</f>
        <v>-21.16208785434927</v>
      </c>
      <c r="G48">
        <f>100*(GETPIVOTDATA("votesaggstates",'New Votes All'!$A$3,"V21","Republican (includes instances where non-major parties fuse with a Republican and the votes aren't reported separately)","V01","Alabama")-'Seats 2012 Unterhaus'!P47)</f>
        <v>24.749771202680972</v>
      </c>
      <c r="N48">
        <f>100*('Other Votes'!L48-'Seats 2012 Unterhaus'!Q47)</f>
        <v>3.872617580854496</v>
      </c>
    </row>
    <row r="49" spans="2:14" x14ac:dyDescent="0.2">
      <c r="B49" s="3" t="s">
        <v>56</v>
      </c>
      <c r="C49">
        <f>100*(GETPIVOTDATA("votesaggstates",'New Votes All'!$A$3,"V21","Democratic (includes instances where non-major parties fuse with a Democrat and the votes aren't reported separately)","V01","Alabama")-'Seats 2012 Unterhaus'!L48)</f>
        <v>9.5045788123173995</v>
      </c>
      <c r="G49">
        <f>100*(GETPIVOTDATA("votesaggstates",'New Votes All'!$A$3,"V21","Republican (includes instances where non-major parties fuse with a Republican and the votes aren't reported separately)","V01","Alabama")-'Seats 2012 Unterhaus'!P48)</f>
        <v>-10.916895463985698</v>
      </c>
      <c r="N49">
        <f>100*('Other Votes'!L49-'Seats 2012 Unterhaus'!Q48)</f>
        <v>4.2623136988129318</v>
      </c>
    </row>
    <row r="50" spans="2:14" x14ac:dyDescent="0.2">
      <c r="B50" s="3" t="s">
        <v>46</v>
      </c>
      <c r="C50">
        <f>100*(GETPIVOTDATA("votesaggstates",'New Votes All'!$A$3,"V21","Democratic (includes instances where non-major parties fuse with a Democrat and the votes aren't reported separately)","V01","Alabama")-'Seats 2012 Unterhaus'!L49)</f>
        <v>-15.638278330539739</v>
      </c>
      <c r="G50">
        <f>100*(GETPIVOTDATA("votesaggstates",'New Votes All'!$A$3,"V21","Republican (includes instances where non-major parties fuse with a Republican and the votes aren't reported separately)","V01","Alabama")-'Seats 2012 Unterhaus'!P49)</f>
        <v>13.225961678871451</v>
      </c>
      <c r="N50">
        <f>100*('Other Votes'!L50-'Seats 2012 Unterhaus'!Q49)</f>
        <v>1.63791081222735</v>
      </c>
    </row>
    <row r="51" spans="2:14" x14ac:dyDescent="0.2">
      <c r="B51" s="3" t="s">
        <v>47</v>
      </c>
      <c r="C51">
        <f>100*(GETPIVOTDATA("votesaggstates",'New Votes All'!$A$3,"V21","Democratic (includes instances where non-major parties fuse with a Democrat and the votes aren't reported separately)","V01","Alabama")-'Seats 2012 Unterhaus'!L50)</f>
        <v>-23.495421187682602</v>
      </c>
      <c r="G51">
        <f>100*(GETPIVOTDATA("votesaggstates",'New Votes All'!$A$3,"V21","Republican (includes instances where non-major parties fuse with a Republican and the votes aren't reported separately)","V01","Alabama")-'Seats 2012 Unterhaus'!P50)</f>
        <v>21.083104536014307</v>
      </c>
      <c r="N51">
        <f>100*('Other Votes'!L51-'Seats 2012 Unterhaus'!Q50)</f>
        <v>1.1170236507700699</v>
      </c>
    </row>
    <row r="52" spans="2:14" x14ac:dyDescent="0.2">
      <c r="B52" s="3" t="s">
        <v>48</v>
      </c>
      <c r="C52">
        <f>100*(GETPIVOTDATA("votesaggstates",'New Votes All'!$A$3,"V21","Democratic (includes instances where non-major parties fuse with a Democrat and the votes aren't reported separately)","V01","Alabama")-'Seats 2012 Unterhaus'!L51)</f>
        <v>2.1106394183780077</v>
      </c>
      <c r="G52">
        <f>100*(GETPIVOTDATA("votesaggstates",'New Votes All'!$A$3,"V21","Republican (includes instances where non-major parties fuse with a Republican and the votes aren't reported separately)","V01","Alabama")-'Seats 2012 Unterhaus'!P51)</f>
        <v>-2.5027540498442802</v>
      </c>
      <c r="N52">
        <f>100*('Other Votes'!L52-'Seats 2012 Unterhaus'!Q51)</f>
        <v>1.255731122599183</v>
      </c>
    </row>
    <row r="53" spans="2:14" x14ac:dyDescent="0.2">
      <c r="B53" s="3" t="s">
        <v>49</v>
      </c>
      <c r="C53">
        <f>100*(GETPIVOTDATA("votesaggstates",'New Votes All'!$A$3,"V21","Democratic (includes instances where non-major parties fuse with a Democrat and the votes aren't reported separately)","V01","Alabama")-'Seats 2012 Unterhaus'!L52)</f>
        <v>24.837912145650733</v>
      </c>
      <c r="G53">
        <f>100*(GETPIVOTDATA("votesaggstates",'New Votes All'!$A$3,"V21","Republican (includes instances where non-major parties fuse with a Republican and the votes aren't reported separately)","V01","Alabama")-'Seats 2012 Unterhaus'!P52)</f>
        <v>-27.250228797319032</v>
      </c>
      <c r="N53">
        <f>100*('Other Votes'!L53-'Seats 2012 Unterhaus'!Q52)</f>
        <v>3.03652375341973</v>
      </c>
    </row>
    <row r="55" spans="2:14" x14ac:dyDescent="0.2">
      <c r="B55" s="3" t="s">
        <v>132</v>
      </c>
    </row>
    <row r="56" spans="2:14" x14ac:dyDescent="0.2">
      <c r="B56" s="3"/>
    </row>
    <row r="57" spans="2:14" x14ac:dyDescent="0.2">
      <c r="C57" s="8" t="s">
        <v>4</v>
      </c>
      <c r="D57" s="4" t="s">
        <v>51</v>
      </c>
      <c r="E57" s="4" t="s">
        <v>52</v>
      </c>
      <c r="F57" s="4" t="s">
        <v>53</v>
      </c>
      <c r="G57" s="4" t="s">
        <v>50</v>
      </c>
      <c r="H57" s="4" t="s">
        <v>60</v>
      </c>
      <c r="I57" s="4" t="s">
        <v>55</v>
      </c>
      <c r="J57" s="4" t="s">
        <v>62</v>
      </c>
      <c r="L57" s="11" t="s">
        <v>126</v>
      </c>
    </row>
    <row r="58" spans="2:14" x14ac:dyDescent="0.2">
      <c r="B58" s="3" t="s">
        <v>5</v>
      </c>
      <c r="C58">
        <f>C4^2</f>
        <v>19.024615921839157</v>
      </c>
      <c r="G58">
        <f>(G4)^2</f>
        <v>45.887595176118111</v>
      </c>
      <c r="L58">
        <f>(N4)^2</f>
        <v>5.8192716279159988</v>
      </c>
    </row>
    <row r="59" spans="2:14" x14ac:dyDescent="0.2">
      <c r="B59" s="3" t="s">
        <v>6</v>
      </c>
      <c r="C59">
        <f t="shared" ref="C59:C107" si="0">(C5)^2</f>
        <v>2.2637574024744307</v>
      </c>
      <c r="G59">
        <f t="shared" ref="G59:G107" si="1">(G5)^2</f>
        <v>15.342070075791693</v>
      </c>
      <c r="L59">
        <f t="shared" ref="L59:L107" si="2">(N5)^2</f>
        <v>4.0314632913300397</v>
      </c>
    </row>
    <row r="60" spans="2:14" x14ac:dyDescent="0.2">
      <c r="B60" s="3" t="s">
        <v>7</v>
      </c>
      <c r="C60">
        <f t="shared" si="0"/>
        <v>96.78451538554225</v>
      </c>
      <c r="G60">
        <f t="shared" si="1"/>
        <v>112.01178737337867</v>
      </c>
      <c r="L60">
        <f t="shared" si="2"/>
        <v>6.4065703662876805</v>
      </c>
    </row>
    <row r="61" spans="2:14" x14ac:dyDescent="0.2">
      <c r="B61" s="3" t="s">
        <v>8</v>
      </c>
      <c r="C61">
        <f t="shared" si="0"/>
        <v>156.13555065758734</v>
      </c>
      <c r="G61">
        <f t="shared" si="1"/>
        <v>101.66899708419223</v>
      </c>
      <c r="L61">
        <f t="shared" si="2"/>
        <v>14.120660224258549</v>
      </c>
    </row>
    <row r="62" spans="2:14" x14ac:dyDescent="0.2">
      <c r="B62" s="3" t="s">
        <v>9</v>
      </c>
      <c r="C62">
        <f t="shared" si="0"/>
        <v>552.03481678660455</v>
      </c>
      <c r="G62">
        <f t="shared" si="1"/>
        <v>444.49729687650705</v>
      </c>
      <c r="L62">
        <f t="shared" si="2"/>
        <v>13.813060235589068</v>
      </c>
    </row>
    <row r="63" spans="2:14" x14ac:dyDescent="0.2">
      <c r="B63" s="3" t="s">
        <v>10</v>
      </c>
      <c r="C63">
        <f t="shared" si="0"/>
        <v>59.694018382176928</v>
      </c>
      <c r="G63">
        <f t="shared" si="1"/>
        <v>28.237254409310278</v>
      </c>
      <c r="L63">
        <f t="shared" si="2"/>
        <v>1.5495265287158693</v>
      </c>
    </row>
    <row r="64" spans="2:14" x14ac:dyDescent="0.2">
      <c r="B64" s="3" t="s">
        <v>11</v>
      </c>
      <c r="C64">
        <f t="shared" si="0"/>
        <v>578.80348754173849</v>
      </c>
      <c r="G64">
        <f t="shared" si="1"/>
        <v>468.55011444764381</v>
      </c>
      <c r="L64">
        <f t="shared" si="2"/>
        <v>8.1997477649606889</v>
      </c>
    </row>
    <row r="65" spans="2:12" x14ac:dyDescent="0.2">
      <c r="B65" s="3" t="s">
        <v>12</v>
      </c>
      <c r="C65">
        <f t="shared" si="0"/>
        <v>480.05052473999638</v>
      </c>
      <c r="G65">
        <f t="shared" si="1"/>
        <v>380.16181372543252</v>
      </c>
      <c r="L65">
        <f t="shared" si="2"/>
        <v>0.68712802319931765</v>
      </c>
    </row>
    <row r="66" spans="2:12" x14ac:dyDescent="0.2">
      <c r="B66" s="3" t="s">
        <v>13</v>
      </c>
      <c r="C66">
        <f t="shared" si="0"/>
        <v>96.78451538554225</v>
      </c>
      <c r="G66">
        <f t="shared" si="1"/>
        <v>130.34550203557725</v>
      </c>
      <c r="L66">
        <f t="shared" si="2"/>
        <v>38.831899682106268</v>
      </c>
    </row>
    <row r="67" spans="2:12" x14ac:dyDescent="0.2">
      <c r="B67" s="3" t="s">
        <v>14</v>
      </c>
      <c r="C67">
        <f t="shared" si="0"/>
        <v>42.309545525648467</v>
      </c>
      <c r="G67">
        <f t="shared" si="1"/>
        <v>52.565817613474074</v>
      </c>
      <c r="L67">
        <f t="shared" si="2"/>
        <v>0.10047088437027028</v>
      </c>
    </row>
    <row r="68" spans="2:12" x14ac:dyDescent="0.2">
      <c r="B68" s="3" t="s">
        <v>15</v>
      </c>
      <c r="C68">
        <f t="shared" si="0"/>
        <v>1668.5887078331662</v>
      </c>
      <c r="G68">
        <f t="shared" si="1"/>
        <v>1631.9038761665327</v>
      </c>
      <c r="L68">
        <f t="shared" si="2"/>
        <v>9.9156471042177188E-2</v>
      </c>
    </row>
    <row r="69" spans="2:12" x14ac:dyDescent="0.2">
      <c r="B69" s="3" t="s">
        <v>16</v>
      </c>
      <c r="C69">
        <f t="shared" si="0"/>
        <v>525.92937997117929</v>
      </c>
      <c r="G69">
        <f t="shared" si="1"/>
        <v>642.39269200170929</v>
      </c>
      <c r="L69">
        <f t="shared" si="2"/>
        <v>1.1119181201115687</v>
      </c>
    </row>
    <row r="70" spans="2:12" x14ac:dyDescent="0.2">
      <c r="B70" s="3" t="s">
        <v>17</v>
      </c>
      <c r="C70">
        <f t="shared" si="0"/>
        <v>162.12188671103499</v>
      </c>
      <c r="G70">
        <f t="shared" si="1"/>
        <v>106.51050489617032</v>
      </c>
      <c r="L70">
        <f t="shared" si="2"/>
        <v>1.1463064933547602</v>
      </c>
    </row>
    <row r="71" spans="2:12" x14ac:dyDescent="0.2">
      <c r="B71" s="3" t="s">
        <v>18</v>
      </c>
      <c r="C71">
        <f t="shared" si="0"/>
        <v>2.2637574024744307</v>
      </c>
      <c r="G71">
        <f t="shared" si="1"/>
        <v>15.342070075791693</v>
      </c>
      <c r="L71">
        <f t="shared" si="2"/>
        <v>6.0504022438248386</v>
      </c>
    </row>
    <row r="72" spans="2:12" x14ac:dyDescent="0.2">
      <c r="B72" s="3" t="s">
        <v>19</v>
      </c>
      <c r="C72">
        <f t="shared" si="0"/>
        <v>2.2637574024744307</v>
      </c>
      <c r="G72">
        <f t="shared" si="1"/>
        <v>8.5082791478203017</v>
      </c>
      <c r="L72">
        <f t="shared" si="2"/>
        <v>2.0463270520257315</v>
      </c>
    </row>
    <row r="73" spans="2:12" x14ac:dyDescent="0.2">
      <c r="B73" s="3" t="s">
        <v>20</v>
      </c>
      <c r="C73">
        <f t="shared" si="0"/>
        <v>228.1483010975077</v>
      </c>
      <c r="G73">
        <f t="shared" si="1"/>
        <v>306.84162669620258</v>
      </c>
      <c r="L73">
        <f t="shared" si="2"/>
        <v>1.0518679644397582</v>
      </c>
    </row>
    <row r="74" spans="2:12" x14ac:dyDescent="0.2">
      <c r="B74" s="3" t="s">
        <v>21</v>
      </c>
      <c r="C74">
        <f t="shared" si="0"/>
        <v>272.09892015904785</v>
      </c>
      <c r="G74">
        <f t="shared" si="1"/>
        <v>227.50004244433538</v>
      </c>
      <c r="L74">
        <f t="shared" si="2"/>
        <v>2.9626153437984084</v>
      </c>
    </row>
    <row r="75" spans="2:12" x14ac:dyDescent="0.2">
      <c r="B75" s="3" t="s">
        <v>58</v>
      </c>
      <c r="C75">
        <f t="shared" si="0"/>
        <v>1.8294294953545955</v>
      </c>
      <c r="G75">
        <f t="shared" si="1"/>
        <v>0.71404071356966903</v>
      </c>
      <c r="L75">
        <f t="shared" si="2"/>
        <v>1.1930701987540622</v>
      </c>
    </row>
    <row r="76" spans="2:12" x14ac:dyDescent="0.2">
      <c r="B76" s="3" t="s">
        <v>22</v>
      </c>
      <c r="C76">
        <f t="shared" si="0"/>
        <v>24.016369891784468</v>
      </c>
      <c r="G76">
        <f t="shared" si="1"/>
        <v>33.13507200967009</v>
      </c>
      <c r="L76">
        <f t="shared" si="2"/>
        <v>3.3820135755170684</v>
      </c>
    </row>
    <row r="77" spans="2:12" x14ac:dyDescent="0.2">
      <c r="B77" s="3" t="s">
        <v>23</v>
      </c>
      <c r="C77">
        <f t="shared" si="0"/>
        <v>783.94216913700564</v>
      </c>
      <c r="G77">
        <f t="shared" si="1"/>
        <v>654.67669073315824</v>
      </c>
      <c r="L77">
        <f t="shared" si="2"/>
        <v>0.53970738353348613</v>
      </c>
    </row>
    <row r="78" spans="2:12" x14ac:dyDescent="0.2">
      <c r="B78" s="3" t="s">
        <v>24</v>
      </c>
      <c r="C78">
        <f t="shared" si="0"/>
        <v>1434.1688009324789</v>
      </c>
      <c r="G78">
        <f t="shared" si="1"/>
        <v>1257.2771772869182</v>
      </c>
      <c r="L78">
        <f t="shared" si="2"/>
        <v>13.106597129415217</v>
      </c>
    </row>
    <row r="79" spans="2:12" x14ac:dyDescent="0.2">
      <c r="B79" s="3" t="s">
        <v>25</v>
      </c>
      <c r="C79">
        <f t="shared" si="0"/>
        <v>1.4949804096687798</v>
      </c>
      <c r="G79">
        <f t="shared" si="1"/>
        <v>1.4152022557044557</v>
      </c>
      <c r="L79">
        <f t="shared" si="2"/>
        <v>0.1483417274619217</v>
      </c>
    </row>
    <row r="80" spans="2:12" x14ac:dyDescent="0.2">
      <c r="B80" s="3" t="s">
        <v>26</v>
      </c>
      <c r="C80">
        <f t="shared" si="0"/>
        <v>16.142791148365113</v>
      </c>
      <c r="G80">
        <f t="shared" si="1"/>
        <v>5.5307809884415464</v>
      </c>
      <c r="L80">
        <f t="shared" si="2"/>
        <v>1.5066374059504504</v>
      </c>
    </row>
    <row r="81" spans="2:12" x14ac:dyDescent="0.2">
      <c r="B81" s="3" t="s">
        <v>59</v>
      </c>
      <c r="C81">
        <f t="shared" si="0"/>
        <v>36.43818283992335</v>
      </c>
      <c r="G81">
        <f t="shared" si="1"/>
        <v>13.134014865128648</v>
      </c>
      <c r="L81">
        <f t="shared" si="2"/>
        <v>9.8984143345512621</v>
      </c>
    </row>
    <row r="82" spans="2:12" x14ac:dyDescent="0.2">
      <c r="B82" s="3" t="s">
        <v>27</v>
      </c>
      <c r="C82">
        <f t="shared" si="0"/>
        <v>70.153095200409254</v>
      </c>
      <c r="G82">
        <f t="shared" si="1"/>
        <v>69.456779071490445</v>
      </c>
      <c r="L82">
        <f t="shared" si="2"/>
        <v>7.9447544246158053</v>
      </c>
    </row>
    <row r="83" spans="2:12" x14ac:dyDescent="0.2">
      <c r="B83" s="3" t="s">
        <v>28</v>
      </c>
      <c r="C83">
        <f t="shared" si="0"/>
        <v>90.337018399552832</v>
      </c>
      <c r="G83">
        <f t="shared" si="1"/>
        <v>142.01239749956295</v>
      </c>
      <c r="L83">
        <f t="shared" si="2"/>
        <v>1.3683056072622899</v>
      </c>
    </row>
    <row r="84" spans="2:12" x14ac:dyDescent="0.2">
      <c r="B84" s="3" t="s">
        <v>54</v>
      </c>
      <c r="C84">
        <f t="shared" si="0"/>
        <v>1722.6300623878662</v>
      </c>
      <c r="G84">
        <f t="shared" si="1"/>
        <v>3145.3146143975082</v>
      </c>
      <c r="L84">
        <f t="shared" si="2"/>
        <v>10000</v>
      </c>
    </row>
    <row r="85" spans="2:12" x14ac:dyDescent="0.2">
      <c r="B85" s="3" t="s">
        <v>29</v>
      </c>
      <c r="C85">
        <f t="shared" si="0"/>
        <v>416.16747020525872</v>
      </c>
      <c r="G85">
        <f t="shared" si="1"/>
        <v>323.56333909120309</v>
      </c>
      <c r="L85">
        <f t="shared" si="2"/>
        <v>18.105275920238633</v>
      </c>
    </row>
    <row r="86" spans="2:12" x14ac:dyDescent="0.2">
      <c r="B86" s="3" t="s">
        <v>30</v>
      </c>
      <c r="C86">
        <f t="shared" si="0"/>
        <v>248.20675355352031</v>
      </c>
      <c r="G86">
        <f t="shared" si="1"/>
        <v>253.34756121144832</v>
      </c>
      <c r="L86">
        <f t="shared" si="2"/>
        <v>9.3664203561441048E-2</v>
      </c>
    </row>
    <row r="87" spans="2:12" x14ac:dyDescent="0.2">
      <c r="B87" s="3" t="s">
        <v>57</v>
      </c>
      <c r="C87">
        <f t="shared" si="0"/>
        <v>342.0806049097784</v>
      </c>
      <c r="G87">
        <f t="shared" si="1"/>
        <v>258.66625151636384</v>
      </c>
      <c r="L87">
        <f t="shared" si="2"/>
        <v>2.8671182620894595</v>
      </c>
    </row>
    <row r="88" spans="2:12" x14ac:dyDescent="0.2">
      <c r="B88" s="3" t="s">
        <v>31</v>
      </c>
      <c r="C88">
        <f t="shared" si="0"/>
        <v>98.48562944746439</v>
      </c>
      <c r="G88">
        <f t="shared" si="1"/>
        <v>79.928023450853445</v>
      </c>
      <c r="L88">
        <f t="shared" si="2"/>
        <v>1.5095867286886722</v>
      </c>
    </row>
    <row r="89" spans="2:12" x14ac:dyDescent="0.2">
      <c r="B89" s="3" t="s">
        <v>32</v>
      </c>
      <c r="C89">
        <f t="shared" si="0"/>
        <v>600.02565916196977</v>
      </c>
      <c r="G89">
        <f t="shared" si="1"/>
        <v>548.32956248901826</v>
      </c>
      <c r="L89">
        <f t="shared" si="2"/>
        <v>196.51796081312742</v>
      </c>
    </row>
    <row r="90" spans="2:12" x14ac:dyDescent="0.2">
      <c r="B90" s="3" t="s">
        <v>33</v>
      </c>
      <c r="C90">
        <f t="shared" si="0"/>
        <v>3.3443430981362221</v>
      </c>
      <c r="G90">
        <f t="shared" si="1"/>
        <v>6.2385653688698514E-2</v>
      </c>
      <c r="L90">
        <f t="shared" si="2"/>
        <v>0.44963085972443834</v>
      </c>
    </row>
    <row r="91" spans="2:12" x14ac:dyDescent="0.2">
      <c r="B91" s="3" t="s">
        <v>34</v>
      </c>
      <c r="C91">
        <f t="shared" si="0"/>
        <v>222.27333515957562</v>
      </c>
      <c r="G91">
        <f t="shared" si="1"/>
        <v>300.02226445208544</v>
      </c>
      <c r="L91">
        <f t="shared" si="2"/>
        <v>3.9221766444204369</v>
      </c>
    </row>
    <row r="92" spans="2:12" x14ac:dyDescent="0.2">
      <c r="B92" s="3" t="s">
        <v>35</v>
      </c>
      <c r="C92">
        <f t="shared" si="0"/>
        <v>1.211184788092865</v>
      </c>
      <c r="G92">
        <f t="shared" si="1"/>
        <v>12.340150672183197</v>
      </c>
      <c r="L92">
        <f t="shared" si="2"/>
        <v>5.5212505873535704</v>
      </c>
    </row>
    <row r="93" spans="2:12" x14ac:dyDescent="0.2">
      <c r="B93" s="3" t="s">
        <v>36</v>
      </c>
      <c r="C93">
        <f t="shared" si="0"/>
        <v>116.88873778506714</v>
      </c>
      <c r="G93">
        <f t="shared" si="1"/>
        <v>126.41917368882795</v>
      </c>
      <c r="L93">
        <f t="shared" si="2"/>
        <v>1.3972186971455938</v>
      </c>
    </row>
    <row r="94" spans="2:12" x14ac:dyDescent="0.2">
      <c r="B94" s="3" t="s">
        <v>37</v>
      </c>
      <c r="C94">
        <f t="shared" si="0"/>
        <v>72.172181156126442</v>
      </c>
      <c r="G94">
        <f t="shared" si="1"/>
        <v>37.004160796077819</v>
      </c>
      <c r="L94">
        <f t="shared" si="2"/>
        <v>1.7230852574339646</v>
      </c>
    </row>
    <row r="95" spans="2:12" x14ac:dyDescent="0.2">
      <c r="B95" s="3" t="s">
        <v>38</v>
      </c>
      <c r="C95">
        <f t="shared" si="0"/>
        <v>11.04237814442773</v>
      </c>
      <c r="G95">
        <f t="shared" si="1"/>
        <v>3.5944838959216177</v>
      </c>
      <c r="L95">
        <f t="shared" si="2"/>
        <v>1.8555861975032157</v>
      </c>
    </row>
    <row r="96" spans="2:12" x14ac:dyDescent="0.2">
      <c r="B96" s="3" t="s">
        <v>39</v>
      </c>
      <c r="C96">
        <f t="shared" si="0"/>
        <v>2039.6141793639615</v>
      </c>
      <c r="G96">
        <f t="shared" si="1"/>
        <v>1827.5429378815716</v>
      </c>
      <c r="L96">
        <f t="shared" si="2"/>
        <v>88.882032810626683</v>
      </c>
    </row>
    <row r="97" spans="2:13" x14ac:dyDescent="0.2">
      <c r="B97" s="3" t="s">
        <v>40</v>
      </c>
      <c r="C97">
        <f t="shared" si="0"/>
        <v>19.428741557241441</v>
      </c>
      <c r="G97">
        <f t="shared" si="1"/>
        <v>27.115119764329201</v>
      </c>
      <c r="L97">
        <f t="shared" si="2"/>
        <v>8.1199851295777616</v>
      </c>
    </row>
    <row r="98" spans="2:13" x14ac:dyDescent="0.2">
      <c r="B98" s="3" t="s">
        <v>41</v>
      </c>
      <c r="C98">
        <f t="shared" si="0"/>
        <v>206.25904931104438</v>
      </c>
      <c r="G98">
        <f t="shared" si="1"/>
        <v>235.48335415056684</v>
      </c>
      <c r="L98">
        <f t="shared" si="2"/>
        <v>9.9336776056488301</v>
      </c>
    </row>
    <row r="99" spans="2:13" x14ac:dyDescent="0.2">
      <c r="B99" s="3" t="s">
        <v>42</v>
      </c>
      <c r="C99">
        <f t="shared" si="0"/>
        <v>51.281990104214401</v>
      </c>
      <c r="G99">
        <f t="shared" si="1"/>
        <v>73.331136381252179</v>
      </c>
      <c r="L99">
        <f t="shared" si="2"/>
        <v>3.1103202148705278</v>
      </c>
    </row>
    <row r="100" spans="2:13" x14ac:dyDescent="0.2">
      <c r="B100" s="3" t="s">
        <v>43</v>
      </c>
      <c r="C100">
        <f t="shared" si="0"/>
        <v>90.337018399552832</v>
      </c>
      <c r="G100">
        <f t="shared" si="1"/>
        <v>112.01178737337867</v>
      </c>
      <c r="L100">
        <f t="shared" si="2"/>
        <v>39.869250235161353</v>
      </c>
    </row>
    <row r="101" spans="2:13" x14ac:dyDescent="0.2">
      <c r="B101" s="3" t="s">
        <v>44</v>
      </c>
      <c r="C101">
        <f t="shared" si="0"/>
        <v>354.8669340072554</v>
      </c>
      <c r="G101">
        <f t="shared" si="1"/>
        <v>451.57222393840675</v>
      </c>
      <c r="L101">
        <f t="shared" si="2"/>
        <v>6.3156736058620613</v>
      </c>
    </row>
    <row r="102" spans="2:13" x14ac:dyDescent="0.2">
      <c r="B102" s="3" t="s">
        <v>45</v>
      </c>
      <c r="C102">
        <f t="shared" si="0"/>
        <v>447.83396235519689</v>
      </c>
      <c r="G102">
        <f t="shared" si="1"/>
        <v>612.55117458505629</v>
      </c>
      <c r="L102">
        <f t="shared" si="2"/>
        <v>14.997166927543329</v>
      </c>
    </row>
    <row r="103" spans="2:13" x14ac:dyDescent="0.2">
      <c r="B103" s="3" t="s">
        <v>56</v>
      </c>
      <c r="C103">
        <f t="shared" si="0"/>
        <v>90.337018399552832</v>
      </c>
      <c r="G103">
        <f t="shared" si="1"/>
        <v>119.17860657159152</v>
      </c>
      <c r="L103">
        <f t="shared" si="2"/>
        <v>18.167318067088374</v>
      </c>
    </row>
    <row r="104" spans="2:13" x14ac:dyDescent="0.2">
      <c r="B104" s="3" t="s">
        <v>46</v>
      </c>
      <c r="C104">
        <f t="shared" si="0"/>
        <v>244.55574914342878</v>
      </c>
      <c r="G104">
        <f t="shared" si="1"/>
        <v>174.92606233097615</v>
      </c>
      <c r="L104">
        <f t="shared" si="2"/>
        <v>2.6827518288112575</v>
      </c>
    </row>
    <row r="105" spans="2:13" x14ac:dyDescent="0.2">
      <c r="B105" s="3" t="s">
        <v>47</v>
      </c>
      <c r="C105">
        <f t="shared" si="0"/>
        <v>552.03481678660455</v>
      </c>
      <c r="G105">
        <f t="shared" si="1"/>
        <v>444.49729687650705</v>
      </c>
      <c r="L105">
        <f t="shared" si="2"/>
        <v>1.247741836379695</v>
      </c>
    </row>
    <row r="106" spans="2:13" x14ac:dyDescent="0.2">
      <c r="B106" s="3" t="s">
        <v>48</v>
      </c>
      <c r="C106">
        <f t="shared" si="0"/>
        <v>4.4547987544110548</v>
      </c>
      <c r="G106">
        <f t="shared" si="1"/>
        <v>6.2637778340119459</v>
      </c>
      <c r="L106">
        <f t="shared" si="2"/>
        <v>1.5768606522642044</v>
      </c>
    </row>
    <row r="107" spans="2:13" x14ac:dyDescent="0.2">
      <c r="B107" s="3" t="s">
        <v>49</v>
      </c>
      <c r="C107">
        <f t="shared" si="0"/>
        <v>616.9218797550642</v>
      </c>
      <c r="G107">
        <f t="shared" si="1"/>
        <v>742.57496950623545</v>
      </c>
      <c r="L107">
        <f t="shared" si="2"/>
        <v>9.2204765050822459</v>
      </c>
    </row>
    <row r="109" spans="2:13" x14ac:dyDescent="0.2">
      <c r="B109" s="3" t="s">
        <v>133</v>
      </c>
      <c r="E109" t="s">
        <v>134</v>
      </c>
      <c r="J109" t="s">
        <v>143</v>
      </c>
    </row>
    <row r="110" spans="2:13" x14ac:dyDescent="0.2">
      <c r="B110" s="3"/>
    </row>
    <row r="111" spans="2:13" x14ac:dyDescent="0.2">
      <c r="B111" s="3" t="s">
        <v>5</v>
      </c>
      <c r="C111">
        <f>SUM(C58:L58)</f>
        <v>70.731482725873263</v>
      </c>
      <c r="E111" s="9">
        <f>SQRT((C111/2))</f>
        <v>5.9469102366637951</v>
      </c>
      <c r="J111" s="12" t="s">
        <v>5</v>
      </c>
      <c r="K111" s="12">
        <v>0.56083104536014305</v>
      </c>
      <c r="L111" s="12"/>
      <c r="M111" s="12">
        <f>K111*100</f>
        <v>56.083104536014304</v>
      </c>
    </row>
    <row r="112" spans="2:13" x14ac:dyDescent="0.2">
      <c r="B112" s="3" t="s">
        <v>6</v>
      </c>
      <c r="C112">
        <f t="shared" ref="C112:C160" si="3">SUM(C59:L59)</f>
        <v>21.637290769596163</v>
      </c>
      <c r="E112" s="9">
        <f t="shared" ref="E112:E160" si="4">SQRT((C112/2))</f>
        <v>3.2891709266619271</v>
      </c>
      <c r="J112" s="12" t="s">
        <v>6</v>
      </c>
      <c r="K112" s="12">
        <v>0.56873724739760501</v>
      </c>
      <c r="L112" s="12"/>
      <c r="M112" s="12">
        <f t="shared" ref="M112:M160" si="5">K112*100</f>
        <v>56.873724739760497</v>
      </c>
    </row>
    <row r="113" spans="2:13" x14ac:dyDescent="0.2">
      <c r="B113" s="3" t="s">
        <v>7</v>
      </c>
      <c r="C113">
        <f t="shared" si="3"/>
        <v>215.20287312520858</v>
      </c>
      <c r="E113" s="9">
        <f t="shared" si="4"/>
        <v>10.373111228681793</v>
      </c>
      <c r="J113" s="12" t="s">
        <v>7</v>
      </c>
      <c r="K113" s="12">
        <v>0.57285132746483503</v>
      </c>
      <c r="L113" s="12"/>
      <c r="M113" s="12">
        <f t="shared" si="5"/>
        <v>57.285132746483505</v>
      </c>
    </row>
    <row r="114" spans="2:13" x14ac:dyDescent="0.2">
      <c r="B114" s="3" t="s">
        <v>8</v>
      </c>
      <c r="C114">
        <f t="shared" si="3"/>
        <v>271.9252079660381</v>
      </c>
      <c r="E114" s="9">
        <f t="shared" si="4"/>
        <v>11.66030033845694</v>
      </c>
      <c r="J114" s="12" t="s">
        <v>8</v>
      </c>
      <c r="K114" s="12">
        <v>0.44724188875458099</v>
      </c>
      <c r="L114" s="12"/>
      <c r="M114" s="12">
        <f t="shared" si="5"/>
        <v>44.724188875458097</v>
      </c>
    </row>
    <row r="115" spans="2:13" x14ac:dyDescent="0.2">
      <c r="B115" s="3" t="s">
        <v>9</v>
      </c>
      <c r="C115">
        <f t="shared" si="3"/>
        <v>1010.3451738987008</v>
      </c>
      <c r="E115" s="9">
        <f t="shared" si="4"/>
        <v>22.47604473543667</v>
      </c>
      <c r="J115" s="12" t="s">
        <v>9</v>
      </c>
      <c r="K115" s="12">
        <v>0.52176997482605403</v>
      </c>
      <c r="L115" s="12"/>
      <c r="M115" s="12">
        <f t="shared" si="5"/>
        <v>52.176997482605401</v>
      </c>
    </row>
    <row r="116" spans="2:13" x14ac:dyDescent="0.2">
      <c r="B116" s="3" t="s">
        <v>10</v>
      </c>
      <c r="C116">
        <f t="shared" si="3"/>
        <v>89.480799320203076</v>
      </c>
      <c r="E116" s="9">
        <f t="shared" si="4"/>
        <v>6.6888264785462583</v>
      </c>
      <c r="J116" s="12" t="s">
        <v>10</v>
      </c>
      <c r="K116" s="12">
        <v>0.43379928364911602</v>
      </c>
      <c r="L116" s="12"/>
      <c r="M116" s="12">
        <f t="shared" si="5"/>
        <v>43.379928364911599</v>
      </c>
    </row>
    <row r="117" spans="2:13" x14ac:dyDescent="0.2">
      <c r="B117" s="3" t="s">
        <v>11</v>
      </c>
      <c r="C117">
        <f t="shared" si="3"/>
        <v>1055.5533497543429</v>
      </c>
      <c r="E117" s="9">
        <f t="shared" si="4"/>
        <v>22.973390582958611</v>
      </c>
      <c r="J117" s="12" t="s">
        <v>11</v>
      </c>
      <c r="K117" s="12">
        <v>0.50095906258163203</v>
      </c>
      <c r="L117" s="12"/>
      <c r="M117" s="12">
        <f t="shared" si="5"/>
        <v>50.095906258163204</v>
      </c>
    </row>
    <row r="118" spans="2:13" x14ac:dyDescent="0.2">
      <c r="B118" s="3" t="s">
        <v>12</v>
      </c>
      <c r="C118">
        <f t="shared" si="3"/>
        <v>860.89946648862826</v>
      </c>
      <c r="E118" s="9">
        <f t="shared" si="4"/>
        <v>20.747282550838172</v>
      </c>
      <c r="J118" s="12" t="s">
        <v>12</v>
      </c>
      <c r="K118" s="12">
        <v>0.54536382960948304</v>
      </c>
      <c r="L118" s="12"/>
      <c r="M118" s="12">
        <f t="shared" si="5"/>
        <v>54.536382960948302</v>
      </c>
    </row>
    <row r="119" spans="2:13" x14ac:dyDescent="0.2">
      <c r="B119" s="3" t="s">
        <v>13</v>
      </c>
      <c r="C119">
        <f t="shared" si="3"/>
        <v>265.9619171032258</v>
      </c>
      <c r="E119" s="9">
        <f t="shared" si="4"/>
        <v>11.531737013633848</v>
      </c>
      <c r="J119" s="12" t="s">
        <v>13</v>
      </c>
      <c r="K119" s="12">
        <v>0.55811507195804999</v>
      </c>
      <c r="L119" s="12"/>
      <c r="M119" s="12">
        <f t="shared" si="5"/>
        <v>55.811507195805</v>
      </c>
    </row>
    <row r="120" spans="2:13" x14ac:dyDescent="0.2">
      <c r="B120" s="3" t="s">
        <v>14</v>
      </c>
      <c r="C120">
        <f t="shared" si="3"/>
        <v>94.975834023492808</v>
      </c>
      <c r="E120" s="9">
        <f t="shared" si="4"/>
        <v>6.8911477281905951</v>
      </c>
      <c r="J120" s="12" t="s">
        <v>14</v>
      </c>
      <c r="K120" s="12">
        <v>0.59654966313327695</v>
      </c>
      <c r="L120" s="12"/>
      <c r="M120" s="12">
        <f t="shared" si="5"/>
        <v>59.654966313327698</v>
      </c>
    </row>
    <row r="121" spans="2:13" x14ac:dyDescent="0.2">
      <c r="B121" s="3" t="s">
        <v>15</v>
      </c>
      <c r="C121">
        <f t="shared" si="3"/>
        <v>3300.5917404707407</v>
      </c>
      <c r="E121" s="9">
        <f t="shared" si="4"/>
        <v>40.62383377077267</v>
      </c>
      <c r="J121" s="12" t="s">
        <v>15</v>
      </c>
      <c r="K121" s="12">
        <v>0.66369619296533</v>
      </c>
      <c r="L121" s="12"/>
      <c r="M121" s="12">
        <f t="shared" si="5"/>
        <v>66.369619296533003</v>
      </c>
    </row>
    <row r="122" spans="2:13" x14ac:dyDescent="0.2">
      <c r="B122" s="3" t="s">
        <v>16</v>
      </c>
      <c r="C122">
        <f t="shared" si="3"/>
        <v>1169.4339900930001</v>
      </c>
      <c r="E122" s="9">
        <f t="shared" si="4"/>
        <v>24.180922129780331</v>
      </c>
      <c r="J122" s="12" t="s">
        <v>16</v>
      </c>
      <c r="K122" s="12">
        <v>0.74777333642265897</v>
      </c>
      <c r="L122" s="12"/>
      <c r="M122" s="12">
        <f t="shared" si="5"/>
        <v>74.777333642265901</v>
      </c>
    </row>
    <row r="123" spans="2:13" x14ac:dyDescent="0.2">
      <c r="B123" s="3" t="s">
        <v>17</v>
      </c>
      <c r="C123">
        <f t="shared" si="3"/>
        <v>269.77869810056006</v>
      </c>
      <c r="E123" s="9">
        <f t="shared" si="4"/>
        <v>11.614187403786802</v>
      </c>
      <c r="J123" s="12" t="s">
        <v>17</v>
      </c>
      <c r="K123" s="12">
        <v>0.52325222315853404</v>
      </c>
      <c r="L123" s="12"/>
      <c r="M123" s="12">
        <f t="shared" si="5"/>
        <v>52.325222315853402</v>
      </c>
    </row>
    <row r="124" spans="2:13" x14ac:dyDescent="0.2">
      <c r="B124" s="3" t="s">
        <v>18</v>
      </c>
      <c r="C124">
        <f t="shared" si="3"/>
        <v>23.656229722090959</v>
      </c>
      <c r="E124" s="9">
        <f t="shared" si="4"/>
        <v>3.4392026490228051</v>
      </c>
      <c r="J124" s="12" t="s">
        <v>18</v>
      </c>
      <c r="K124" s="12">
        <v>0.60961348236408597</v>
      </c>
      <c r="L124" s="12"/>
      <c r="M124" s="12">
        <f t="shared" si="5"/>
        <v>60.961348236408597</v>
      </c>
    </row>
    <row r="125" spans="2:13" x14ac:dyDescent="0.2">
      <c r="B125" s="3" t="s">
        <v>19</v>
      </c>
      <c r="C125">
        <f t="shared" si="3"/>
        <v>12.818363602320463</v>
      </c>
      <c r="E125" s="9">
        <f t="shared" si="4"/>
        <v>2.5316361905218989</v>
      </c>
      <c r="J125" s="12" t="s">
        <v>19</v>
      </c>
      <c r="K125" s="12">
        <v>0.55880717350412501</v>
      </c>
      <c r="L125" s="12"/>
      <c r="M125" s="12">
        <f t="shared" si="5"/>
        <v>55.880717350412503</v>
      </c>
    </row>
    <row r="126" spans="2:13" x14ac:dyDescent="0.2">
      <c r="B126" s="3" t="s">
        <v>20</v>
      </c>
      <c r="C126">
        <f t="shared" si="3"/>
        <v>536.0417957581501</v>
      </c>
      <c r="E126" s="9">
        <f t="shared" si="4"/>
        <v>16.371343801871458</v>
      </c>
      <c r="J126" s="12" t="s">
        <v>20</v>
      </c>
      <c r="K126" s="12">
        <v>0.67147809230455302</v>
      </c>
      <c r="L126" s="12"/>
      <c r="M126" s="12">
        <f t="shared" si="5"/>
        <v>67.147809230455309</v>
      </c>
    </row>
    <row r="127" spans="2:13" x14ac:dyDescent="0.2">
      <c r="B127" s="3" t="s">
        <v>21</v>
      </c>
      <c r="C127">
        <f t="shared" si="3"/>
        <v>502.56157794718166</v>
      </c>
      <c r="E127" s="9">
        <f t="shared" si="4"/>
        <v>15.851838662236972</v>
      </c>
      <c r="J127" s="12" t="s">
        <v>21</v>
      </c>
      <c r="K127" s="12">
        <v>0.45100320277290501</v>
      </c>
      <c r="L127" s="12"/>
      <c r="M127" s="12">
        <f t="shared" si="5"/>
        <v>45.1003202772905</v>
      </c>
    </row>
    <row r="128" spans="2:13" x14ac:dyDescent="0.2">
      <c r="B128" s="3" t="s">
        <v>58</v>
      </c>
      <c r="C128">
        <f t="shared" si="3"/>
        <v>3.7365404076783268</v>
      </c>
      <c r="E128" s="9">
        <f t="shared" si="4"/>
        <v>1.366846810670151</v>
      </c>
      <c r="J128" s="12" t="s">
        <v>58</v>
      </c>
      <c r="K128" s="12">
        <v>0.154145309061717</v>
      </c>
      <c r="L128" s="12"/>
      <c r="M128" s="12">
        <f t="shared" si="5"/>
        <v>15.4145309061717</v>
      </c>
    </row>
    <row r="129" spans="2:13" x14ac:dyDescent="0.2">
      <c r="B129" s="3" t="s">
        <v>22</v>
      </c>
      <c r="C129">
        <f t="shared" si="3"/>
        <v>60.533455476971632</v>
      </c>
      <c r="E129" s="9">
        <f t="shared" si="4"/>
        <v>5.5015204933259874</v>
      </c>
      <c r="J129" s="12" t="s">
        <v>22</v>
      </c>
      <c r="K129" s="12">
        <v>0.51681735692672803</v>
      </c>
      <c r="L129" s="12"/>
      <c r="M129" s="12">
        <f t="shared" si="5"/>
        <v>51.681735692672802</v>
      </c>
    </row>
    <row r="130" spans="2:13" x14ac:dyDescent="0.2">
      <c r="B130" s="3" t="s">
        <v>23</v>
      </c>
      <c r="C130">
        <f t="shared" si="3"/>
        <v>1439.1585672536974</v>
      </c>
      <c r="E130" s="9">
        <f t="shared" si="4"/>
        <v>26.824974997692891</v>
      </c>
      <c r="J130" s="12" t="s">
        <v>23</v>
      </c>
      <c r="K130" s="12">
        <v>0.61636074919151895</v>
      </c>
      <c r="L130" s="12"/>
      <c r="M130" s="12">
        <f t="shared" si="5"/>
        <v>61.636074919151895</v>
      </c>
    </row>
    <row r="131" spans="2:13" x14ac:dyDescent="0.2">
      <c r="B131" s="3" t="s">
        <v>24</v>
      </c>
      <c r="C131">
        <f t="shared" si="3"/>
        <v>2704.5525753488123</v>
      </c>
      <c r="E131" s="9">
        <f t="shared" si="4"/>
        <v>36.773309446858413</v>
      </c>
      <c r="J131" s="12" t="s">
        <v>24</v>
      </c>
      <c r="K131" s="12">
        <v>0.64017902961039697</v>
      </c>
      <c r="L131" s="12"/>
      <c r="M131" s="12">
        <f t="shared" si="5"/>
        <v>64.017902961039695</v>
      </c>
    </row>
    <row r="132" spans="2:13" x14ac:dyDescent="0.2">
      <c r="B132" s="3" t="s">
        <v>25</v>
      </c>
      <c r="C132">
        <f t="shared" si="3"/>
        <v>3.0585243928351571</v>
      </c>
      <c r="E132" s="9">
        <f t="shared" si="4"/>
        <v>1.2366334123003384</v>
      </c>
      <c r="J132" s="12" t="s">
        <v>25</v>
      </c>
      <c r="K132" s="12">
        <v>0.521142450604276</v>
      </c>
      <c r="L132" s="12"/>
      <c r="M132" s="12">
        <f t="shared" si="5"/>
        <v>52.114245060427599</v>
      </c>
    </row>
    <row r="133" spans="2:13" x14ac:dyDescent="0.2">
      <c r="B133" s="3" t="s">
        <v>26</v>
      </c>
      <c r="C133">
        <f t="shared" si="3"/>
        <v>23.180209542757108</v>
      </c>
      <c r="E133" s="9">
        <f t="shared" si="4"/>
        <v>3.4044242936770606</v>
      </c>
      <c r="J133" s="12" t="s">
        <v>26</v>
      </c>
      <c r="K133" s="12">
        <v>0.48742834089635001</v>
      </c>
      <c r="L133" s="12"/>
      <c r="M133" s="12">
        <f t="shared" si="5"/>
        <v>48.742834089635004</v>
      </c>
    </row>
    <row r="134" spans="2:13" x14ac:dyDescent="0.2">
      <c r="B134" s="3" t="s">
        <v>59</v>
      </c>
      <c r="C134">
        <f t="shared" si="3"/>
        <v>59.47061203960326</v>
      </c>
      <c r="E134" s="9">
        <f t="shared" si="4"/>
        <v>5.4530088959950938</v>
      </c>
      <c r="J134" s="12" t="s">
        <v>59</v>
      </c>
      <c r="K134" s="12">
        <v>0.164622599229129</v>
      </c>
      <c r="L134" s="12"/>
      <c r="M134" s="12">
        <f t="shared" si="5"/>
        <v>16.462259922912899</v>
      </c>
    </row>
    <row r="135" spans="2:13" x14ac:dyDescent="0.2">
      <c r="B135" s="3" t="s">
        <v>27</v>
      </c>
      <c r="C135">
        <f t="shared" si="3"/>
        <v>147.55462869651549</v>
      </c>
      <c r="E135" s="9">
        <f t="shared" si="4"/>
        <v>8.5893721742778002</v>
      </c>
      <c r="J135" s="12" t="s">
        <v>27</v>
      </c>
      <c r="K135" s="12">
        <v>0.37859699208467401</v>
      </c>
      <c r="L135" s="12"/>
      <c r="M135" s="12">
        <f t="shared" si="5"/>
        <v>37.859699208467404</v>
      </c>
    </row>
    <row r="136" spans="2:13" x14ac:dyDescent="0.2">
      <c r="B136" s="3" t="s">
        <v>28</v>
      </c>
      <c r="C136">
        <f t="shared" si="3"/>
        <v>233.7177215063781</v>
      </c>
      <c r="E136" s="9">
        <f t="shared" si="4"/>
        <v>10.810127693657881</v>
      </c>
      <c r="J136" s="12" t="s">
        <v>28</v>
      </c>
      <c r="K136" s="12">
        <v>0.36427444187836799</v>
      </c>
      <c r="L136" s="12"/>
      <c r="M136" s="12">
        <f t="shared" si="5"/>
        <v>36.427444187836798</v>
      </c>
    </row>
    <row r="137" spans="2:13" x14ac:dyDescent="0.2">
      <c r="B137" s="3" t="s">
        <v>54</v>
      </c>
      <c r="C137">
        <f t="shared" si="3"/>
        <v>14867.944676785373</v>
      </c>
      <c r="E137" s="10">
        <f t="shared" si="4"/>
        <v>86.220486767314682</v>
      </c>
      <c r="F137" t="s">
        <v>135</v>
      </c>
      <c r="J137" s="12" t="s">
        <v>54</v>
      </c>
      <c r="K137" s="12">
        <v>0</v>
      </c>
      <c r="L137" s="12"/>
      <c r="M137" s="12">
        <f t="shared" si="5"/>
        <v>0</v>
      </c>
    </row>
    <row r="138" spans="2:13" x14ac:dyDescent="0.2">
      <c r="B138" s="3" t="s">
        <v>29</v>
      </c>
      <c r="C138">
        <f t="shared" si="3"/>
        <v>757.83608521670044</v>
      </c>
      <c r="E138" s="9">
        <f t="shared" si="4"/>
        <v>19.465817285907885</v>
      </c>
      <c r="J138" s="12" t="s">
        <v>29</v>
      </c>
      <c r="K138" s="12">
        <v>0.51145236950932205</v>
      </c>
      <c r="L138" s="12"/>
      <c r="M138" s="12">
        <f t="shared" si="5"/>
        <v>51.145236950932201</v>
      </c>
    </row>
    <row r="139" spans="2:13" x14ac:dyDescent="0.2">
      <c r="B139" s="3" t="s">
        <v>30</v>
      </c>
      <c r="C139">
        <f t="shared" si="3"/>
        <v>501.64797896853008</v>
      </c>
      <c r="E139" s="9">
        <f t="shared" si="4"/>
        <v>15.837423700976906</v>
      </c>
      <c r="J139" s="12" t="s">
        <v>30</v>
      </c>
      <c r="K139" s="12">
        <v>0.404361899440637</v>
      </c>
      <c r="L139" s="12"/>
      <c r="M139" s="12">
        <f t="shared" si="5"/>
        <v>40.436189944063699</v>
      </c>
    </row>
    <row r="140" spans="2:13" x14ac:dyDescent="0.2">
      <c r="B140" s="3" t="s">
        <v>57</v>
      </c>
      <c r="C140">
        <f t="shared" si="3"/>
        <v>603.61397468823168</v>
      </c>
      <c r="E140" s="9">
        <f t="shared" si="4"/>
        <v>17.372592994257243</v>
      </c>
      <c r="J140" s="12" t="s">
        <v>57</v>
      </c>
      <c r="K140" s="12">
        <v>0.48690737746996698</v>
      </c>
      <c r="L140" s="12"/>
      <c r="M140" s="12">
        <f t="shared" si="5"/>
        <v>48.690737746996696</v>
      </c>
    </row>
    <row r="141" spans="2:13" x14ac:dyDescent="0.2">
      <c r="B141" s="3" t="s">
        <v>31</v>
      </c>
      <c r="C141">
        <f t="shared" si="3"/>
        <v>179.9232396270065</v>
      </c>
      <c r="E141" s="9">
        <f t="shared" si="4"/>
        <v>9.484809951364511</v>
      </c>
      <c r="J141" s="12" t="s">
        <v>31</v>
      </c>
      <c r="K141" s="12">
        <v>0.49058617730415399</v>
      </c>
      <c r="L141" s="12"/>
      <c r="M141" s="12">
        <f t="shared" si="5"/>
        <v>49.058617730415399</v>
      </c>
    </row>
    <row r="142" spans="2:13" x14ac:dyDescent="0.2">
      <c r="B142" s="3" t="s">
        <v>32</v>
      </c>
      <c r="C142">
        <f t="shared" si="3"/>
        <v>1344.8731824641154</v>
      </c>
      <c r="E142" s="9">
        <f t="shared" si="4"/>
        <v>25.931382362536279</v>
      </c>
      <c r="J142" s="12" t="s">
        <v>32</v>
      </c>
      <c r="K142" s="12">
        <v>0.48225033050747601</v>
      </c>
      <c r="L142" s="12"/>
      <c r="M142" s="12">
        <f t="shared" si="5"/>
        <v>48.225033050747598</v>
      </c>
    </row>
    <row r="143" spans="2:13" x14ac:dyDescent="0.2">
      <c r="B143" s="3" t="s">
        <v>33</v>
      </c>
      <c r="C143">
        <f t="shared" si="3"/>
        <v>3.856359611549359</v>
      </c>
      <c r="E143" s="9">
        <f t="shared" si="4"/>
        <v>1.3885891421780163</v>
      </c>
      <c r="J143" s="12" t="s">
        <v>33</v>
      </c>
      <c r="K143" s="12">
        <v>0.413568804234414</v>
      </c>
      <c r="L143" s="12"/>
      <c r="M143" s="12">
        <f t="shared" si="5"/>
        <v>41.356880423441403</v>
      </c>
    </row>
    <row r="144" spans="2:13" x14ac:dyDescent="0.2">
      <c r="B144" s="3" t="s">
        <v>34</v>
      </c>
      <c r="C144">
        <f t="shared" si="3"/>
        <v>526.21777625608149</v>
      </c>
      <c r="E144" s="9">
        <f t="shared" si="4"/>
        <v>16.220631557619473</v>
      </c>
      <c r="J144" s="12" t="s">
        <v>34</v>
      </c>
      <c r="K144" s="12">
        <v>0.64887058019978305</v>
      </c>
      <c r="L144" s="12"/>
      <c r="M144" s="12">
        <f t="shared" si="5"/>
        <v>64.887058019978312</v>
      </c>
    </row>
    <row r="145" spans="2:13" x14ac:dyDescent="0.2">
      <c r="B145" s="3" t="s">
        <v>35</v>
      </c>
      <c r="C145">
        <f t="shared" si="3"/>
        <v>19.072586047629635</v>
      </c>
      <c r="E145" s="9">
        <f t="shared" si="4"/>
        <v>3.0880888950635499</v>
      </c>
      <c r="J145" s="12" t="s">
        <v>35</v>
      </c>
      <c r="K145" s="12">
        <v>0.51550015016382</v>
      </c>
      <c r="L145" s="12"/>
      <c r="M145" s="12">
        <f t="shared" si="5"/>
        <v>51.550015016381998</v>
      </c>
    </row>
    <row r="146" spans="2:13" x14ac:dyDescent="0.2">
      <c r="B146" s="3" t="s">
        <v>36</v>
      </c>
      <c r="C146">
        <f t="shared" si="3"/>
        <v>244.70513017104071</v>
      </c>
      <c r="E146" s="9">
        <f t="shared" si="4"/>
        <v>11.061309374821787</v>
      </c>
      <c r="J146" s="12" t="s">
        <v>36</v>
      </c>
      <c r="K146" s="12">
        <v>0.57620733738813801</v>
      </c>
      <c r="L146" s="12"/>
      <c r="M146" s="12">
        <f t="shared" si="5"/>
        <v>57.620733738813797</v>
      </c>
    </row>
    <row r="147" spans="2:13" x14ac:dyDescent="0.2">
      <c r="B147" s="3" t="s">
        <v>37</v>
      </c>
      <c r="C147">
        <f t="shared" si="3"/>
        <v>110.89942720963823</v>
      </c>
      <c r="E147" s="9">
        <f t="shared" si="4"/>
        <v>7.4464564461775451</v>
      </c>
      <c r="J147" s="12" t="s">
        <v>37</v>
      </c>
      <c r="K147" s="12">
        <v>0.499658588040577</v>
      </c>
      <c r="L147" s="12"/>
      <c r="M147" s="12">
        <f t="shared" si="5"/>
        <v>49.965858804057703</v>
      </c>
    </row>
    <row r="148" spans="2:13" x14ac:dyDescent="0.2">
      <c r="B148" s="3" t="s">
        <v>38</v>
      </c>
      <c r="C148">
        <f t="shared" si="3"/>
        <v>16.492448237852564</v>
      </c>
      <c r="E148" s="9">
        <f t="shared" si="4"/>
        <v>2.8716239515170301</v>
      </c>
      <c r="J148" s="12" t="s">
        <v>38</v>
      </c>
      <c r="K148" s="12">
        <v>0.53580930102579005</v>
      </c>
      <c r="L148" s="12"/>
      <c r="M148" s="12">
        <f t="shared" si="5"/>
        <v>53.580930102579003</v>
      </c>
    </row>
    <row r="149" spans="2:13" x14ac:dyDescent="0.2">
      <c r="B149" s="3" t="s">
        <v>39</v>
      </c>
      <c r="C149">
        <f t="shared" si="3"/>
        <v>3956.03915005616</v>
      </c>
      <c r="E149" s="9">
        <f t="shared" si="4"/>
        <v>44.474931984524495</v>
      </c>
      <c r="J149" s="12" t="s">
        <v>39</v>
      </c>
      <c r="K149" s="12"/>
      <c r="L149" s="12"/>
      <c r="M149" s="12">
        <f t="shared" si="5"/>
        <v>0</v>
      </c>
    </row>
    <row r="150" spans="2:13" x14ac:dyDescent="0.2">
      <c r="B150" s="3" t="s">
        <v>40</v>
      </c>
      <c r="C150">
        <f t="shared" si="3"/>
        <v>54.663846451148409</v>
      </c>
      <c r="E150" s="9">
        <f t="shared" si="4"/>
        <v>5.2279941875995046</v>
      </c>
      <c r="J150" s="12" t="s">
        <v>40</v>
      </c>
      <c r="K150" s="12">
        <v>0.58826539090583096</v>
      </c>
      <c r="L150" s="12"/>
      <c r="M150" s="12">
        <f t="shared" si="5"/>
        <v>58.826539090583097</v>
      </c>
    </row>
    <row r="151" spans="2:13" x14ac:dyDescent="0.2">
      <c r="B151" s="3" t="s">
        <v>41</v>
      </c>
      <c r="C151">
        <f t="shared" si="3"/>
        <v>451.67608106726004</v>
      </c>
      <c r="E151" s="9">
        <f t="shared" si="4"/>
        <v>15.027908721230311</v>
      </c>
      <c r="J151" s="12" t="s">
        <v>41</v>
      </c>
      <c r="K151" s="12">
        <v>0.61215695592856501</v>
      </c>
      <c r="L151" s="12"/>
      <c r="M151" s="12">
        <f t="shared" si="5"/>
        <v>61.215695592856498</v>
      </c>
    </row>
    <row r="152" spans="2:13" x14ac:dyDescent="0.2">
      <c r="B152" s="3" t="s">
        <v>42</v>
      </c>
      <c r="C152">
        <f t="shared" si="3"/>
        <v>127.72344670033711</v>
      </c>
      <c r="E152" s="9">
        <f t="shared" si="4"/>
        <v>7.9913530362616667</v>
      </c>
      <c r="J152" s="12" t="s">
        <v>42</v>
      </c>
      <c r="K152" s="12">
        <v>0.62748211777090301</v>
      </c>
      <c r="L152" s="12"/>
      <c r="M152" s="12">
        <f t="shared" si="5"/>
        <v>62.748211777090305</v>
      </c>
    </row>
    <row r="153" spans="2:13" x14ac:dyDescent="0.2">
      <c r="B153" s="3" t="s">
        <v>43</v>
      </c>
      <c r="C153">
        <f t="shared" si="3"/>
        <v>242.21805600809284</v>
      </c>
      <c r="E153" s="9">
        <f t="shared" si="4"/>
        <v>11.004954702498617</v>
      </c>
      <c r="J153" s="12" t="s">
        <v>43</v>
      </c>
      <c r="K153" s="12">
        <v>0.61971858850259798</v>
      </c>
      <c r="L153" s="12"/>
      <c r="M153" s="12">
        <f t="shared" si="5"/>
        <v>61.9718588502598</v>
      </c>
    </row>
    <row r="154" spans="2:13" x14ac:dyDescent="0.2">
      <c r="B154" s="3" t="s">
        <v>44</v>
      </c>
      <c r="C154">
        <f t="shared" si="3"/>
        <v>812.75483155152426</v>
      </c>
      <c r="E154" s="9">
        <f t="shared" si="4"/>
        <v>20.158804919333935</v>
      </c>
      <c r="J154" s="12" t="s">
        <v>44</v>
      </c>
      <c r="K154" s="12">
        <v>0.65808310232762002</v>
      </c>
      <c r="L154" s="12"/>
      <c r="M154" s="12">
        <f t="shared" si="5"/>
        <v>65.808310232761997</v>
      </c>
    </row>
    <row r="155" spans="2:13" x14ac:dyDescent="0.2">
      <c r="B155" s="3" t="s">
        <v>45</v>
      </c>
      <c r="C155">
        <f t="shared" si="3"/>
        <v>1075.3823038677965</v>
      </c>
      <c r="E155" s="9">
        <f t="shared" si="4"/>
        <v>23.188168360909799</v>
      </c>
      <c r="J155" s="12" t="s">
        <v>45</v>
      </c>
      <c r="K155" s="12">
        <v>0.53716852909989299</v>
      </c>
      <c r="L155" s="12"/>
      <c r="M155" s="12">
        <f t="shared" si="5"/>
        <v>53.716852909989299</v>
      </c>
    </row>
    <row r="156" spans="2:13" x14ac:dyDescent="0.2">
      <c r="B156" s="3" t="s">
        <v>56</v>
      </c>
      <c r="C156">
        <f t="shared" si="3"/>
        <v>227.68294303823274</v>
      </c>
      <c r="E156" s="9">
        <f t="shared" si="4"/>
        <v>10.669651893061758</v>
      </c>
      <c r="J156" s="12" t="s">
        <v>56</v>
      </c>
      <c r="K156" s="12">
        <v>0.41331895831071103</v>
      </c>
      <c r="L156" s="12"/>
      <c r="M156" s="12">
        <f t="shared" si="5"/>
        <v>41.331895831071101</v>
      </c>
    </row>
    <row r="157" spans="2:13" x14ac:dyDescent="0.2">
      <c r="B157" s="3" t="s">
        <v>46</v>
      </c>
      <c r="C157">
        <f t="shared" si="3"/>
        <v>422.1645633032162</v>
      </c>
      <c r="E157" s="9">
        <f t="shared" si="4"/>
        <v>14.528671021521827</v>
      </c>
      <c r="J157" s="12" t="s">
        <v>46</v>
      </c>
      <c r="K157" s="12">
        <v>0.48011740460037799</v>
      </c>
      <c r="L157" s="12"/>
      <c r="M157" s="12">
        <f t="shared" si="5"/>
        <v>48.011740460037799</v>
      </c>
    </row>
    <row r="158" spans="2:13" x14ac:dyDescent="0.2">
      <c r="B158" s="3" t="s">
        <v>47</v>
      </c>
      <c r="C158">
        <f t="shared" si="3"/>
        <v>997.7798554994913</v>
      </c>
      <c r="E158" s="9">
        <f t="shared" si="4"/>
        <v>22.335844012477917</v>
      </c>
      <c r="J158" s="12" t="s">
        <v>47</v>
      </c>
      <c r="K158" s="12">
        <v>0.56215534387807597</v>
      </c>
      <c r="L158" s="12"/>
      <c r="M158" s="12">
        <f t="shared" si="5"/>
        <v>56.215534387807594</v>
      </c>
    </row>
    <row r="159" spans="2:13" x14ac:dyDescent="0.2">
      <c r="B159" s="3" t="s">
        <v>48</v>
      </c>
      <c r="C159">
        <f t="shared" si="3"/>
        <v>12.295437240687207</v>
      </c>
      <c r="E159" s="9">
        <f t="shared" si="4"/>
        <v>2.4794593403287748</v>
      </c>
      <c r="J159" s="12" t="s">
        <v>48</v>
      </c>
      <c r="K159" s="12">
        <v>0.55560656396215102</v>
      </c>
      <c r="L159" s="12"/>
      <c r="M159" s="12">
        <f t="shared" si="5"/>
        <v>55.560656396215101</v>
      </c>
    </row>
    <row r="160" spans="2:13" x14ac:dyDescent="0.2">
      <c r="B160" s="3" t="s">
        <v>49</v>
      </c>
      <c r="C160">
        <f t="shared" si="3"/>
        <v>1368.7173257663819</v>
      </c>
      <c r="E160" s="9">
        <f t="shared" si="4"/>
        <v>26.160249671652426</v>
      </c>
      <c r="J160" s="12" t="s">
        <v>49</v>
      </c>
      <c r="K160" s="12">
        <v>0.75547257223875197</v>
      </c>
      <c r="L160" s="12"/>
      <c r="M160" s="12">
        <f t="shared" si="5"/>
        <v>75.547257223875192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D52"/>
  <sheetViews>
    <sheetView tabSelected="1" workbookViewId="0">
      <selection activeCell="D41" sqref="D41"/>
    </sheetView>
  </sheetViews>
  <sheetFormatPr baseColWidth="10" defaultColWidth="8.83203125" defaultRowHeight="15" x14ac:dyDescent="0.2"/>
  <cols>
    <col min="2" max="2" width="14.1640625" customWidth="1"/>
  </cols>
  <sheetData>
    <row r="2" spans="2:3" x14ac:dyDescent="0.2">
      <c r="B2" t="s">
        <v>142</v>
      </c>
    </row>
    <row r="3" spans="2:3" x14ac:dyDescent="0.2">
      <c r="B3" s="3" t="s">
        <v>5</v>
      </c>
      <c r="C3">
        <f>IF('Seats 2012 Unterhaus'!W3="Rep",'Other Votes'!D4,'Other Votes'!C4)</f>
        <v>0.56083104536014305</v>
      </c>
    </row>
    <row r="4" spans="2:3" x14ac:dyDescent="0.2">
      <c r="B4" s="3" t="s">
        <v>6</v>
      </c>
      <c r="C4">
        <f>IF('Seats 2012 Unterhaus'!W4="Rep",'Other Votes'!D5,'Other Votes'!C5)</f>
        <v>0.56873724739760501</v>
      </c>
    </row>
    <row r="5" spans="2:3" x14ac:dyDescent="0.2">
      <c r="B5" s="3" t="s">
        <v>7</v>
      </c>
      <c r="C5">
        <f>IF('Seats 2012 Unterhaus'!W5="Rep",'Other Votes'!D6,'Other Votes'!C6)</f>
        <v>0.57285132746483503</v>
      </c>
    </row>
    <row r="6" spans="2:3" x14ac:dyDescent="0.2">
      <c r="B6" s="3" t="s">
        <v>8</v>
      </c>
      <c r="C6">
        <f>IF('Seats 2012 Unterhaus'!W6="Rep",'Other Votes'!D7,'Other Votes'!C7)</f>
        <v>0.44724188875458099</v>
      </c>
    </row>
    <row r="7" spans="2:3" x14ac:dyDescent="0.2">
      <c r="B7" s="3" t="s">
        <v>9</v>
      </c>
      <c r="C7">
        <f>IF('Seats 2012 Unterhaus'!W7="Rep",'Other Votes'!D8,'Other Votes'!C8)</f>
        <v>0.52176997482605403</v>
      </c>
    </row>
    <row r="8" spans="2:3" x14ac:dyDescent="0.2">
      <c r="B8" s="3" t="s">
        <v>10</v>
      </c>
      <c r="C8">
        <f>IF('Seats 2012 Unterhaus'!W8="Rep",'Other Votes'!D9,'Other Votes'!C9)</f>
        <v>0.43379928364911602</v>
      </c>
    </row>
    <row r="9" spans="2:3" x14ac:dyDescent="0.2">
      <c r="B9" s="3" t="s">
        <v>11</v>
      </c>
      <c r="C9">
        <f>IF('Seats 2012 Unterhaus'!W9="Rep",'Other Votes'!D10,'Other Votes'!C10)</f>
        <v>0.50095906258163203</v>
      </c>
    </row>
    <row r="10" spans="2:3" x14ac:dyDescent="0.2">
      <c r="B10" s="3" t="s">
        <v>12</v>
      </c>
      <c r="C10">
        <f>IF('Seats 2012 Unterhaus'!W10="Rep",'Other Votes'!D11,'Other Votes'!C11)</f>
        <v>0.54536382960948304</v>
      </c>
    </row>
    <row r="11" spans="2:3" x14ac:dyDescent="0.2">
      <c r="B11" s="3" t="s">
        <v>13</v>
      </c>
      <c r="C11">
        <f>IF('Seats 2012 Unterhaus'!W11="Rep",'Other Votes'!D12,'Other Votes'!C12)</f>
        <v>0.55811507195804999</v>
      </c>
    </row>
    <row r="12" spans="2:3" x14ac:dyDescent="0.2">
      <c r="B12" s="3" t="s">
        <v>14</v>
      </c>
      <c r="C12">
        <f>IF('Seats 2012 Unterhaus'!W12="Rep",'Other Votes'!D13,'Other Votes'!C13)</f>
        <v>0.59654966313327695</v>
      </c>
    </row>
    <row r="13" spans="2:3" x14ac:dyDescent="0.2">
      <c r="B13" s="3" t="s">
        <v>15</v>
      </c>
      <c r="C13">
        <f>IF('Seats 2012 Unterhaus'!W13="Rep",'Other Votes'!D14,'Other Votes'!C14)</f>
        <v>0.66369619296533</v>
      </c>
    </row>
    <row r="14" spans="2:3" x14ac:dyDescent="0.2">
      <c r="B14" s="3" t="s">
        <v>16</v>
      </c>
      <c r="C14">
        <f>IF('Seats 2012 Unterhaus'!W14="Rep",'Other Votes'!D15,'Other Votes'!C15)</f>
        <v>0.74777333642265897</v>
      </c>
    </row>
    <row r="15" spans="2:3" x14ac:dyDescent="0.2">
      <c r="B15" s="3" t="s">
        <v>17</v>
      </c>
      <c r="C15">
        <f>IF('Seats 2012 Unterhaus'!W15="Rep",'Other Votes'!D16,'Other Votes'!C16)</f>
        <v>0.52325222315853404</v>
      </c>
    </row>
    <row r="16" spans="2:3" x14ac:dyDescent="0.2">
      <c r="B16" s="3" t="s">
        <v>18</v>
      </c>
      <c r="C16">
        <f>IF('Seats 2012 Unterhaus'!W16="Rep",'Other Votes'!D17,'Other Votes'!C17)</f>
        <v>0.60961348236408597</v>
      </c>
    </row>
    <row r="17" spans="2:4" x14ac:dyDescent="0.2">
      <c r="B17" s="3" t="s">
        <v>19</v>
      </c>
      <c r="C17">
        <f>IF('Seats 2012 Unterhaus'!W17="Rep",'Other Votes'!D18,'Other Votes'!C18)</f>
        <v>0.55880717350412501</v>
      </c>
    </row>
    <row r="18" spans="2:4" x14ac:dyDescent="0.2">
      <c r="B18" s="3" t="s">
        <v>20</v>
      </c>
      <c r="C18">
        <f>IF('Seats 2012 Unterhaus'!W18="Rep",'Other Votes'!D19,'Other Votes'!C19)</f>
        <v>0.67147809230455302</v>
      </c>
    </row>
    <row r="19" spans="2:4" x14ac:dyDescent="0.2">
      <c r="B19" s="3" t="s">
        <v>21</v>
      </c>
      <c r="C19">
        <f>IF('Seats 2012 Unterhaus'!W19="Rep",'Other Votes'!D20,'Other Votes'!C20)</f>
        <v>0.45100320277290501</v>
      </c>
    </row>
    <row r="20" spans="2:4" x14ac:dyDescent="0.2">
      <c r="B20" s="3" t="s">
        <v>58</v>
      </c>
      <c r="C20">
        <f>IF('Seats 2012 Unterhaus'!W20="Rep",'Other Votes'!D21,'Other Votes'!C21)</f>
        <v>0.154145309061717</v>
      </c>
    </row>
    <row r="21" spans="2:4" x14ac:dyDescent="0.2">
      <c r="B21" s="3" t="s">
        <v>22</v>
      </c>
      <c r="C21">
        <f>IF('Seats 2012 Unterhaus'!W21="Rep",'Other Votes'!D22,'Other Votes'!C22)</f>
        <v>0.51681735692672803</v>
      </c>
    </row>
    <row r="22" spans="2:4" x14ac:dyDescent="0.2">
      <c r="B22" s="3" t="s">
        <v>23</v>
      </c>
      <c r="C22">
        <f>IF('Seats 2012 Unterhaus'!W22="Rep",'Other Votes'!D23,'Other Votes'!C23)</f>
        <v>0.61636074919151895</v>
      </c>
    </row>
    <row r="23" spans="2:4" x14ac:dyDescent="0.2">
      <c r="B23" s="3" t="s">
        <v>24</v>
      </c>
      <c r="C23">
        <f>IF('Seats 2012 Unterhaus'!W23="Rep",'Other Votes'!D24,'Other Votes'!C24)</f>
        <v>0.64017902961039697</v>
      </c>
    </row>
    <row r="24" spans="2:4" x14ac:dyDescent="0.2">
      <c r="B24" s="3" t="s">
        <v>25</v>
      </c>
      <c r="C24">
        <f>IF('Seats 2012 Unterhaus'!W24="Rep",'Other Votes'!D25,'Other Votes'!C25)</f>
        <v>0.521142450604276</v>
      </c>
    </row>
    <row r="25" spans="2:4" x14ac:dyDescent="0.2">
      <c r="B25" s="3" t="s">
        <v>26</v>
      </c>
      <c r="C25">
        <f>IF('Seats 2012 Unterhaus'!W25="Rep",'Other Votes'!D26,'Other Votes'!C26)</f>
        <v>0.48742834089635001</v>
      </c>
    </row>
    <row r="26" spans="2:4" x14ac:dyDescent="0.2">
      <c r="B26" s="3" t="s">
        <v>59</v>
      </c>
      <c r="C26">
        <f>IF('Seats 2012 Unterhaus'!W26="Rep",'Other Votes'!D27,'Other Votes'!C27)</f>
        <v>0.164622599229129</v>
      </c>
    </row>
    <row r="27" spans="2:4" x14ac:dyDescent="0.2">
      <c r="B27" s="3" t="s">
        <v>27</v>
      </c>
      <c r="C27">
        <f>IF('Seats 2012 Unterhaus'!W27="Rep",'Other Votes'!D28,'Other Votes'!C28)</f>
        <v>0.37859699208467401</v>
      </c>
    </row>
    <row r="28" spans="2:4" x14ac:dyDescent="0.2">
      <c r="B28" s="3" t="s">
        <v>28</v>
      </c>
      <c r="C28">
        <f>IF('Seats 2012 Unterhaus'!W28="Rep",'Other Votes'!D29,'Other Votes'!C29)</f>
        <v>0.36427444187836799</v>
      </c>
    </row>
    <row r="29" spans="2:4" x14ac:dyDescent="0.2">
      <c r="B29" s="3" t="s">
        <v>54</v>
      </c>
      <c r="C29">
        <v>0.63639999999999997</v>
      </c>
      <c r="D29" t="s">
        <v>140</v>
      </c>
    </row>
    <row r="30" spans="2:4" x14ac:dyDescent="0.2">
      <c r="B30" s="3" t="s">
        <v>29</v>
      </c>
      <c r="C30">
        <f>IF('Seats 2012 Unterhaus'!W30="Rep",'Other Votes'!D31,'Other Votes'!C31)</f>
        <v>0.51145236950932205</v>
      </c>
    </row>
    <row r="31" spans="2:4" x14ac:dyDescent="0.2">
      <c r="B31" s="3" t="s">
        <v>30</v>
      </c>
      <c r="C31">
        <f>IF('Seats 2012 Unterhaus'!W31="Rep",'Other Votes'!D32,'Other Votes'!C32)</f>
        <v>0.404361899440637</v>
      </c>
    </row>
    <row r="32" spans="2:4" x14ac:dyDescent="0.2">
      <c r="B32" s="3" t="s">
        <v>57</v>
      </c>
      <c r="C32">
        <f>IF('Seats 2012 Unterhaus'!W32="Rep",'Other Votes'!D33,'Other Votes'!C33)</f>
        <v>0.48690737746996698</v>
      </c>
    </row>
    <row r="33" spans="2:4" x14ac:dyDescent="0.2">
      <c r="B33" s="3" t="s">
        <v>31</v>
      </c>
      <c r="C33">
        <f>IF('Seats 2012 Unterhaus'!W33="Rep",'Other Votes'!D34,'Other Votes'!C34)</f>
        <v>0.49058617730415399</v>
      </c>
    </row>
    <row r="34" spans="2:4" x14ac:dyDescent="0.2">
      <c r="B34" s="3" t="s">
        <v>32</v>
      </c>
      <c r="C34">
        <f>IF('Seats 2012 Unterhaus'!W34="Rep",'Other Votes'!D35,'Other Votes'!C35)</f>
        <v>0.48225033050747601</v>
      </c>
    </row>
    <row r="35" spans="2:4" x14ac:dyDescent="0.2">
      <c r="B35" s="3" t="s">
        <v>33</v>
      </c>
      <c r="C35">
        <f>IF('Seats 2012 Unterhaus'!W35="Rep",'Other Votes'!D36,'Other Votes'!C36)</f>
        <v>0.413568804234414</v>
      </c>
    </row>
    <row r="36" spans="2:4" x14ac:dyDescent="0.2">
      <c r="B36" s="3" t="s">
        <v>34</v>
      </c>
      <c r="C36">
        <f>IF('Seats 2012 Unterhaus'!W36="Rep",'Other Votes'!D37,'Other Votes'!C37)</f>
        <v>0.64887058019978305</v>
      </c>
    </row>
    <row r="37" spans="2:4" x14ac:dyDescent="0.2">
      <c r="B37" s="3" t="s">
        <v>35</v>
      </c>
      <c r="C37">
        <f>IF('Seats 2012 Unterhaus'!W37="Rep",'Other Votes'!D38,'Other Votes'!C38)</f>
        <v>0.51550015016382</v>
      </c>
    </row>
    <row r="38" spans="2:4" x14ac:dyDescent="0.2">
      <c r="B38" s="3" t="s">
        <v>36</v>
      </c>
      <c r="C38">
        <f>IF('Seats 2012 Unterhaus'!W38="Rep",'Other Votes'!D39,'Other Votes'!C39)</f>
        <v>0.57620733738813801</v>
      </c>
    </row>
    <row r="39" spans="2:4" x14ac:dyDescent="0.2">
      <c r="B39" s="3" t="s">
        <v>37</v>
      </c>
      <c r="C39">
        <f>IF('Seats 2012 Unterhaus'!W39="Rep",'Other Votes'!D40,'Other Votes'!C40)</f>
        <v>0.499658588040577</v>
      </c>
    </row>
    <row r="40" spans="2:4" x14ac:dyDescent="0.2">
      <c r="B40" s="3" t="s">
        <v>38</v>
      </c>
      <c r="C40">
        <f>IF('Seats 2012 Unterhaus'!W40="Rep",'Other Votes'!D41,'Other Votes'!C41)</f>
        <v>0.53580930102579005</v>
      </c>
    </row>
    <row r="41" spans="2:4" x14ac:dyDescent="0.2">
      <c r="B41" s="3" t="s">
        <v>39</v>
      </c>
      <c r="C41">
        <v>0.54400000000000004</v>
      </c>
      <c r="D41" t="s">
        <v>141</v>
      </c>
    </row>
    <row r="42" spans="2:4" x14ac:dyDescent="0.2">
      <c r="B42" s="3" t="s">
        <v>40</v>
      </c>
      <c r="C42">
        <f>IF('Seats 2012 Unterhaus'!W42="Rep",'Other Votes'!D43,'Other Votes'!C43)</f>
        <v>0.58826539090583096</v>
      </c>
    </row>
    <row r="43" spans="2:4" x14ac:dyDescent="0.2">
      <c r="B43" s="3" t="s">
        <v>41</v>
      </c>
      <c r="C43">
        <f>IF('Seats 2012 Unterhaus'!W43="Rep",'Other Votes'!D44,'Other Votes'!C44)</f>
        <v>0.61215695592856501</v>
      </c>
    </row>
    <row r="44" spans="2:4" x14ac:dyDescent="0.2">
      <c r="B44" s="3" t="s">
        <v>42</v>
      </c>
      <c r="C44">
        <f>IF('Seats 2012 Unterhaus'!W44="Rep",'Other Votes'!D45,'Other Votes'!C45)</f>
        <v>0.62748211777090301</v>
      </c>
    </row>
    <row r="45" spans="2:4" x14ac:dyDescent="0.2">
      <c r="B45" s="3" t="s">
        <v>43</v>
      </c>
      <c r="C45">
        <f>IF('Seats 2012 Unterhaus'!W45="Rep",'Other Votes'!D46,'Other Votes'!C46)</f>
        <v>0.61971858850259798</v>
      </c>
    </row>
    <row r="46" spans="2:4" x14ac:dyDescent="0.2">
      <c r="B46" s="3" t="s">
        <v>44</v>
      </c>
      <c r="C46">
        <f>IF('Seats 2012 Unterhaus'!W46="Rep",'Other Votes'!D47,'Other Votes'!C47)</f>
        <v>0.65808310232762002</v>
      </c>
    </row>
    <row r="47" spans="2:4" x14ac:dyDescent="0.2">
      <c r="B47" s="3" t="s">
        <v>45</v>
      </c>
      <c r="C47">
        <f>IF('Seats 2012 Unterhaus'!W47="Rep",'Other Votes'!D48,'Other Votes'!C48)</f>
        <v>0.53716852909989299</v>
      </c>
    </row>
    <row r="48" spans="2:4" x14ac:dyDescent="0.2">
      <c r="B48" s="3" t="s">
        <v>56</v>
      </c>
      <c r="C48">
        <f>IF('Seats 2012 Unterhaus'!W48="Rep",'Other Votes'!D49,'Other Votes'!C49)</f>
        <v>0.41331895831071103</v>
      </c>
    </row>
    <row r="49" spans="2:3" x14ac:dyDescent="0.2">
      <c r="B49" s="3" t="s">
        <v>46</v>
      </c>
      <c r="C49">
        <f>IF('Seats 2012 Unterhaus'!W49="Rep",'Other Votes'!D50,'Other Votes'!C50)</f>
        <v>0.48011740460037799</v>
      </c>
    </row>
    <row r="50" spans="2:3" x14ac:dyDescent="0.2">
      <c r="B50" s="3" t="s">
        <v>47</v>
      </c>
      <c r="C50">
        <f>IF('Seats 2012 Unterhaus'!W50="Rep",'Other Votes'!D51,'Other Votes'!C51)</f>
        <v>0.56215534387807597</v>
      </c>
    </row>
    <row r="51" spans="2:3" x14ac:dyDescent="0.2">
      <c r="B51" s="3" t="s">
        <v>48</v>
      </c>
      <c r="C51">
        <f>IF('Seats 2012 Unterhaus'!W51="Rep",'Other Votes'!D52,'Other Votes'!C52)</f>
        <v>0.55560656396215102</v>
      </c>
    </row>
    <row r="52" spans="2:3" x14ac:dyDescent="0.2">
      <c r="B52" s="3" t="s">
        <v>49</v>
      </c>
      <c r="C52">
        <f>IF('Seats 2012 Unterhaus'!W52="Rep",'Other Votes'!D53,'Other Votes'!C53)</f>
        <v>0.75547257223875197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84"/>
  <sheetViews>
    <sheetView workbookViewId="0">
      <selection activeCell="D5" sqref="D5"/>
    </sheetView>
  </sheetViews>
  <sheetFormatPr baseColWidth="10" defaultColWidth="8.83203125" defaultRowHeight="15" x14ac:dyDescent="0.2"/>
  <cols>
    <col min="1" max="1" width="4" bestFit="1" customWidth="1"/>
    <col min="2" max="2" width="81.1640625" bestFit="1" customWidth="1"/>
    <col min="3" max="3" width="15.33203125" bestFit="1" customWidth="1"/>
    <col min="4" max="4" width="8.83203125" bestFit="1" customWidth="1"/>
    <col min="5" max="5" width="14.33203125" bestFit="1" customWidth="1"/>
  </cols>
  <sheetData>
    <row r="1" spans="1:5" x14ac:dyDescent="0.2">
      <c r="B1" t="s">
        <v>0</v>
      </c>
      <c r="C1" t="s">
        <v>1</v>
      </c>
      <c r="D1" t="s">
        <v>2</v>
      </c>
      <c r="E1" t="s">
        <v>3</v>
      </c>
    </row>
    <row r="2" spans="1:5" x14ac:dyDescent="0.2">
      <c r="A2">
        <v>1</v>
      </c>
      <c r="B2" t="s">
        <v>4</v>
      </c>
      <c r="C2" t="s">
        <v>5</v>
      </c>
      <c r="D2">
        <v>1086152</v>
      </c>
      <c r="E2">
        <v>0.415045788123174</v>
      </c>
    </row>
    <row r="3" spans="1:5" x14ac:dyDescent="0.2">
      <c r="A3">
        <v>46</v>
      </c>
      <c r="B3" t="s">
        <v>50</v>
      </c>
      <c r="C3" t="s">
        <v>5</v>
      </c>
      <c r="D3">
        <v>1467664</v>
      </c>
      <c r="E3">
        <v>0.56083104536014305</v>
      </c>
    </row>
    <row r="4" spans="1:5" x14ac:dyDescent="0.2">
      <c r="A4">
        <v>93</v>
      </c>
      <c r="B4" t="s">
        <v>52</v>
      </c>
      <c r="C4" t="s">
        <v>5</v>
      </c>
      <c r="D4">
        <v>42723</v>
      </c>
      <c r="E4">
        <v>1.6325524609802699E-2</v>
      </c>
    </row>
    <row r="5" spans="1:5" x14ac:dyDescent="0.2">
      <c r="A5">
        <v>139</v>
      </c>
      <c r="B5" t="s">
        <v>55</v>
      </c>
      <c r="C5" t="s">
        <v>5</v>
      </c>
      <c r="D5">
        <v>20406</v>
      </c>
      <c r="E5">
        <v>7.7976419068799697E-3</v>
      </c>
    </row>
    <row r="6" spans="1:5" x14ac:dyDescent="0.2">
      <c r="A6">
        <v>2</v>
      </c>
      <c r="B6" t="s">
        <v>4</v>
      </c>
      <c r="C6" t="s">
        <v>6</v>
      </c>
      <c r="D6">
        <v>142676</v>
      </c>
      <c r="E6">
        <v>0.41118424844663198</v>
      </c>
    </row>
    <row r="7" spans="1:5" x14ac:dyDescent="0.2">
      <c r="A7">
        <v>47</v>
      </c>
      <c r="B7" t="s">
        <v>50</v>
      </c>
      <c r="C7" t="s">
        <v>6</v>
      </c>
      <c r="D7">
        <v>197345</v>
      </c>
      <c r="E7">
        <v>0.56873724739760501</v>
      </c>
    </row>
    <row r="8" spans="1:5" x14ac:dyDescent="0.2">
      <c r="A8">
        <v>94</v>
      </c>
      <c r="B8" t="s">
        <v>52</v>
      </c>
      <c r="C8" t="s">
        <v>6</v>
      </c>
      <c r="D8">
        <v>6967</v>
      </c>
      <c r="E8">
        <v>2.0078504155763299E-2</v>
      </c>
    </row>
    <row r="9" spans="1:5" x14ac:dyDescent="0.2">
      <c r="A9">
        <v>3</v>
      </c>
      <c r="B9" t="s">
        <v>4</v>
      </c>
      <c r="C9" t="s">
        <v>7</v>
      </c>
      <c r="D9">
        <v>1458580</v>
      </c>
      <c r="E9">
        <v>0.40183746875840298</v>
      </c>
    </row>
    <row r="10" spans="1:5" x14ac:dyDescent="0.2">
      <c r="A10">
        <v>48</v>
      </c>
      <c r="B10" t="s">
        <v>50</v>
      </c>
      <c r="C10" t="s">
        <v>7</v>
      </c>
      <c r="D10">
        <v>2079322</v>
      </c>
      <c r="E10">
        <v>0.57285132746483503</v>
      </c>
    </row>
    <row r="11" spans="1:5" x14ac:dyDescent="0.2">
      <c r="A11">
        <v>95</v>
      </c>
      <c r="B11" t="s">
        <v>52</v>
      </c>
      <c r="C11" t="s">
        <v>7</v>
      </c>
      <c r="D11">
        <v>91741</v>
      </c>
      <c r="E11">
        <v>2.5274562397238801E-2</v>
      </c>
    </row>
    <row r="12" spans="1:5" x14ac:dyDescent="0.2">
      <c r="A12">
        <v>140</v>
      </c>
      <c r="B12" t="s">
        <v>55</v>
      </c>
      <c r="C12" t="s">
        <v>7</v>
      </c>
      <c r="D12">
        <v>133</v>
      </c>
      <c r="E12" s="1">
        <v>3.6641379523144103E-5</v>
      </c>
    </row>
    <row r="13" spans="1:5" x14ac:dyDescent="0.2">
      <c r="A13">
        <v>4</v>
      </c>
      <c r="B13" t="s">
        <v>4</v>
      </c>
      <c r="C13" t="s">
        <v>8</v>
      </c>
      <c r="D13">
        <v>233098</v>
      </c>
      <c r="E13">
        <v>0.44724188875458099</v>
      </c>
    </row>
    <row r="14" spans="1:5" x14ac:dyDescent="0.2">
      <c r="A14">
        <v>49</v>
      </c>
      <c r="B14" t="s">
        <v>50</v>
      </c>
      <c r="C14" t="s">
        <v>8</v>
      </c>
      <c r="D14">
        <v>268507</v>
      </c>
      <c r="E14">
        <v>0.51518064429478705</v>
      </c>
    </row>
    <row r="15" spans="1:5" x14ac:dyDescent="0.2">
      <c r="A15">
        <v>96</v>
      </c>
      <c r="B15" t="s">
        <v>52</v>
      </c>
      <c r="C15" t="s">
        <v>8</v>
      </c>
      <c r="D15">
        <v>18411</v>
      </c>
      <c r="E15">
        <v>3.5324929488286402E-2</v>
      </c>
    </row>
    <row r="16" spans="1:5" x14ac:dyDescent="0.2">
      <c r="A16">
        <v>141</v>
      </c>
      <c r="B16" t="s">
        <v>55</v>
      </c>
      <c r="C16" t="s">
        <v>8</v>
      </c>
      <c r="D16">
        <v>1174</v>
      </c>
      <c r="E16">
        <v>2.2525374623457899E-3</v>
      </c>
    </row>
    <row r="17" spans="1:5" x14ac:dyDescent="0.2">
      <c r="A17">
        <v>5</v>
      </c>
      <c r="B17" t="s">
        <v>4</v>
      </c>
      <c r="C17" t="s">
        <v>9</v>
      </c>
      <c r="D17">
        <v>3926030</v>
      </c>
      <c r="E17">
        <v>0.52176997482605403</v>
      </c>
    </row>
    <row r="18" spans="1:5" x14ac:dyDescent="0.2">
      <c r="A18">
        <v>50</v>
      </c>
      <c r="B18" t="s">
        <v>50</v>
      </c>
      <c r="C18" t="s">
        <v>9</v>
      </c>
      <c r="D18">
        <v>3318763</v>
      </c>
      <c r="E18">
        <v>0.44106409960281501</v>
      </c>
    </row>
    <row r="19" spans="1:5" x14ac:dyDescent="0.2">
      <c r="A19">
        <v>97</v>
      </c>
      <c r="B19" t="s">
        <v>52</v>
      </c>
      <c r="C19" t="s">
        <v>9</v>
      </c>
      <c r="D19">
        <v>279630</v>
      </c>
      <c r="E19">
        <v>3.7162868867688097E-2</v>
      </c>
    </row>
    <row r="20" spans="1:5" x14ac:dyDescent="0.2">
      <c r="A20">
        <v>142</v>
      </c>
      <c r="B20" t="s">
        <v>55</v>
      </c>
      <c r="C20" t="s">
        <v>9</v>
      </c>
      <c r="D20">
        <v>23</v>
      </c>
      <c r="E20" s="1">
        <v>3.0567034436821002E-6</v>
      </c>
    </row>
    <row r="21" spans="1:5" x14ac:dyDescent="0.2">
      <c r="A21">
        <v>6</v>
      </c>
      <c r="B21" t="s">
        <v>4</v>
      </c>
      <c r="C21" t="s">
        <v>10</v>
      </c>
      <c r="D21">
        <v>1067980</v>
      </c>
      <c r="E21">
        <v>0.43379928364911602</v>
      </c>
    </row>
    <row r="22" spans="1:5" x14ac:dyDescent="0.2">
      <c r="A22">
        <v>51</v>
      </c>
      <c r="B22" t="s">
        <v>50</v>
      </c>
      <c r="C22" t="s">
        <v>10</v>
      </c>
      <c r="D22">
        <v>1363296</v>
      </c>
      <c r="E22">
        <v>0.55375271840456397</v>
      </c>
    </row>
    <row r="23" spans="1:5" x14ac:dyDescent="0.2">
      <c r="A23">
        <v>98</v>
      </c>
      <c r="B23" t="s">
        <v>52</v>
      </c>
      <c r="C23" t="s">
        <v>10</v>
      </c>
      <c r="D23">
        <v>30646</v>
      </c>
      <c r="E23">
        <v>1.244799794632E-2</v>
      </c>
    </row>
    <row r="24" spans="1:5" x14ac:dyDescent="0.2">
      <c r="A24">
        <v>7</v>
      </c>
      <c r="B24" t="s">
        <v>4</v>
      </c>
      <c r="C24" t="s">
        <v>11</v>
      </c>
      <c r="D24">
        <v>1073936</v>
      </c>
      <c r="E24">
        <v>0.50095906258163203</v>
      </c>
    </row>
    <row r="25" spans="1:5" x14ac:dyDescent="0.2">
      <c r="A25">
        <v>52</v>
      </c>
      <c r="B25" t="s">
        <v>50</v>
      </c>
      <c r="C25" t="s">
        <v>11</v>
      </c>
      <c r="D25">
        <v>1008437</v>
      </c>
      <c r="E25">
        <v>0.47040573571668498</v>
      </c>
    </row>
    <row r="26" spans="1:5" x14ac:dyDescent="0.2">
      <c r="A26">
        <v>99</v>
      </c>
      <c r="B26" t="s">
        <v>52</v>
      </c>
      <c r="C26" t="s">
        <v>11</v>
      </c>
      <c r="D26">
        <v>61387</v>
      </c>
      <c r="E26">
        <v>2.8635201701682999E-2</v>
      </c>
    </row>
    <row r="27" spans="1:5" x14ac:dyDescent="0.2">
      <c r="A27">
        <v>8</v>
      </c>
      <c r="B27" t="s">
        <v>4</v>
      </c>
      <c r="C27" t="s">
        <v>12</v>
      </c>
      <c r="D27">
        <v>235006</v>
      </c>
      <c r="E27">
        <v>0.54536382960948304</v>
      </c>
    </row>
    <row r="28" spans="1:5" x14ac:dyDescent="0.2">
      <c r="A28">
        <v>53</v>
      </c>
      <c r="B28" t="s">
        <v>50</v>
      </c>
      <c r="C28" t="s">
        <v>12</v>
      </c>
      <c r="D28">
        <v>192338</v>
      </c>
      <c r="E28">
        <v>0.44634685182262901</v>
      </c>
    </row>
    <row r="29" spans="1:5" x14ac:dyDescent="0.2">
      <c r="A29">
        <v>100</v>
      </c>
      <c r="B29" t="s">
        <v>52</v>
      </c>
      <c r="C29" t="s">
        <v>12</v>
      </c>
      <c r="D29">
        <v>3572</v>
      </c>
      <c r="E29">
        <v>8.2893185678879402E-3</v>
      </c>
    </row>
    <row r="30" spans="1:5" x14ac:dyDescent="0.2">
      <c r="A30">
        <v>9</v>
      </c>
      <c r="B30" t="s">
        <v>4</v>
      </c>
      <c r="C30" t="s">
        <v>13</v>
      </c>
      <c r="D30">
        <v>1707134</v>
      </c>
      <c r="E30">
        <v>0.37956968136659303</v>
      </c>
    </row>
    <row r="31" spans="1:5" x14ac:dyDescent="0.2">
      <c r="A31">
        <v>54</v>
      </c>
      <c r="B31" t="s">
        <v>50</v>
      </c>
      <c r="C31" t="s">
        <v>13</v>
      </c>
      <c r="D31">
        <v>2510151</v>
      </c>
      <c r="E31">
        <v>0.55811507195804999</v>
      </c>
    </row>
    <row r="32" spans="1:5" x14ac:dyDescent="0.2">
      <c r="A32">
        <v>101</v>
      </c>
      <c r="B32" t="s">
        <v>52</v>
      </c>
      <c r="C32" t="s">
        <v>13</v>
      </c>
      <c r="D32">
        <v>275933</v>
      </c>
      <c r="E32">
        <v>6.1351833475595897E-2</v>
      </c>
    </row>
    <row r="33" spans="1:5" x14ac:dyDescent="0.2">
      <c r="A33">
        <v>143</v>
      </c>
      <c r="B33" t="s">
        <v>55</v>
      </c>
      <c r="C33" t="s">
        <v>13</v>
      </c>
      <c r="D33">
        <v>4333</v>
      </c>
      <c r="E33">
        <v>9.6341319976138103E-4</v>
      </c>
    </row>
    <row r="34" spans="1:5" x14ac:dyDescent="0.2">
      <c r="A34">
        <v>10</v>
      </c>
      <c r="B34" t="s">
        <v>4</v>
      </c>
      <c r="C34" t="s">
        <v>14</v>
      </c>
      <c r="D34">
        <v>1710437</v>
      </c>
      <c r="E34">
        <v>0.40106449556280399</v>
      </c>
    </row>
    <row r="35" spans="1:5" x14ac:dyDescent="0.2">
      <c r="A35">
        <v>55</v>
      </c>
      <c r="B35" t="s">
        <v>50</v>
      </c>
      <c r="C35" t="s">
        <v>14</v>
      </c>
      <c r="D35">
        <v>2544131</v>
      </c>
      <c r="E35">
        <v>0.59654966313327695</v>
      </c>
    </row>
    <row r="36" spans="1:5" x14ac:dyDescent="0.2">
      <c r="A36">
        <v>102</v>
      </c>
      <c r="B36" t="s">
        <v>52</v>
      </c>
      <c r="C36" t="s">
        <v>14</v>
      </c>
      <c r="D36">
        <v>6487</v>
      </c>
      <c r="E36">
        <v>1.5210764165625001E-3</v>
      </c>
    </row>
    <row r="37" spans="1:5" x14ac:dyDescent="0.2">
      <c r="A37">
        <v>144</v>
      </c>
      <c r="B37" t="s">
        <v>55</v>
      </c>
      <c r="C37" t="s">
        <v>14</v>
      </c>
      <c r="D37">
        <v>3688</v>
      </c>
      <c r="E37">
        <v>8.6476488735663605E-4</v>
      </c>
    </row>
    <row r="38" spans="1:5" x14ac:dyDescent="0.2">
      <c r="A38">
        <v>11</v>
      </c>
      <c r="B38" t="s">
        <v>4</v>
      </c>
      <c r="C38" t="s">
        <v>15</v>
      </c>
      <c r="D38">
        <v>358309</v>
      </c>
      <c r="E38">
        <v>0.66369619296533</v>
      </c>
    </row>
    <row r="39" spans="1:5" x14ac:dyDescent="0.2">
      <c r="A39">
        <v>56</v>
      </c>
      <c r="B39" t="s">
        <v>50</v>
      </c>
      <c r="C39" t="s">
        <v>15</v>
      </c>
      <c r="D39">
        <v>179860</v>
      </c>
      <c r="E39">
        <v>0.33315489498378298</v>
      </c>
    </row>
    <row r="40" spans="1:5" x14ac:dyDescent="0.2">
      <c r="A40">
        <v>103</v>
      </c>
      <c r="B40" t="s">
        <v>52</v>
      </c>
      <c r="C40" t="s">
        <v>15</v>
      </c>
      <c r="D40">
        <v>1700</v>
      </c>
      <c r="E40">
        <v>3.1489120508864199E-3</v>
      </c>
    </row>
    <row r="41" spans="1:5" x14ac:dyDescent="0.2">
      <c r="A41">
        <v>12</v>
      </c>
      <c r="B41" t="s">
        <v>4</v>
      </c>
      <c r="C41" t="s">
        <v>16</v>
      </c>
      <c r="D41">
        <v>298322</v>
      </c>
      <c r="E41">
        <v>0.24168191075846701</v>
      </c>
    </row>
    <row r="42" spans="1:5" x14ac:dyDescent="0.2">
      <c r="A42">
        <v>57</v>
      </c>
      <c r="B42" t="s">
        <v>50</v>
      </c>
      <c r="C42" t="s">
        <v>16</v>
      </c>
      <c r="D42">
        <v>923020</v>
      </c>
      <c r="E42">
        <v>0.74777333642265897</v>
      </c>
    </row>
    <row r="43" spans="1:5" x14ac:dyDescent="0.2">
      <c r="A43">
        <v>104</v>
      </c>
      <c r="B43" t="s">
        <v>52</v>
      </c>
      <c r="C43" t="s">
        <v>16</v>
      </c>
      <c r="D43">
        <v>10729</v>
      </c>
      <c r="E43">
        <v>8.6919678083667799E-3</v>
      </c>
    </row>
    <row r="44" spans="1:5" x14ac:dyDescent="0.2">
      <c r="A44">
        <v>145</v>
      </c>
      <c r="B44" t="s">
        <v>55</v>
      </c>
      <c r="C44" t="s">
        <v>16</v>
      </c>
      <c r="D44">
        <v>2287</v>
      </c>
      <c r="E44">
        <v>1.8527850105074901E-3</v>
      </c>
    </row>
    <row r="45" spans="1:5" x14ac:dyDescent="0.2">
      <c r="A45">
        <v>13</v>
      </c>
      <c r="B45" t="s">
        <v>4</v>
      </c>
      <c r="C45" t="s">
        <v>17</v>
      </c>
      <c r="D45">
        <v>2299333</v>
      </c>
      <c r="E45">
        <v>0.52325222315853404</v>
      </c>
    </row>
    <row r="46" spans="1:5" x14ac:dyDescent="0.2">
      <c r="A46">
        <v>58</v>
      </c>
      <c r="B46" t="s">
        <v>50</v>
      </c>
      <c r="C46" t="s">
        <v>17</v>
      </c>
      <c r="D46">
        <v>2047930</v>
      </c>
      <c r="E46">
        <v>0.46604120645989799</v>
      </c>
    </row>
    <row r="47" spans="1:5" x14ac:dyDescent="0.2">
      <c r="A47">
        <v>105</v>
      </c>
      <c r="B47" t="s">
        <v>52</v>
      </c>
      <c r="C47" t="s">
        <v>17</v>
      </c>
      <c r="D47">
        <v>46736</v>
      </c>
      <c r="E47">
        <v>1.0635569489733401E-2</v>
      </c>
    </row>
    <row r="48" spans="1:5" x14ac:dyDescent="0.2">
      <c r="A48">
        <v>146</v>
      </c>
      <c r="B48" t="s">
        <v>55</v>
      </c>
      <c r="C48" t="s">
        <v>17</v>
      </c>
      <c r="D48">
        <v>312</v>
      </c>
      <c r="E48" s="1">
        <v>7.1000891834920195E-5</v>
      </c>
    </row>
    <row r="49" spans="1:5" x14ac:dyDescent="0.2">
      <c r="A49">
        <v>14</v>
      </c>
      <c r="B49" t="s">
        <v>4</v>
      </c>
      <c r="C49" t="s">
        <v>18</v>
      </c>
      <c r="D49">
        <v>908213</v>
      </c>
      <c r="E49">
        <v>0.365788952220157</v>
      </c>
    </row>
    <row r="50" spans="1:5" x14ac:dyDescent="0.2">
      <c r="A50">
        <v>59</v>
      </c>
      <c r="B50" t="s">
        <v>50</v>
      </c>
      <c r="C50" t="s">
        <v>18</v>
      </c>
      <c r="D50">
        <v>1513602</v>
      </c>
      <c r="E50">
        <v>0.60961348236408597</v>
      </c>
    </row>
    <row r="51" spans="1:5" x14ac:dyDescent="0.2">
      <c r="A51">
        <v>106</v>
      </c>
      <c r="B51" t="s">
        <v>52</v>
      </c>
      <c r="C51" t="s">
        <v>18</v>
      </c>
      <c r="D51">
        <v>60973</v>
      </c>
      <c r="E51">
        <v>2.4557289736790399E-2</v>
      </c>
    </row>
    <row r="52" spans="1:5" x14ac:dyDescent="0.2">
      <c r="A52">
        <v>147</v>
      </c>
      <c r="B52" t="s">
        <v>55</v>
      </c>
      <c r="C52" t="s">
        <v>18</v>
      </c>
      <c r="D52">
        <v>100</v>
      </c>
      <c r="E52" s="1">
        <v>4.0275678967396002E-5</v>
      </c>
    </row>
    <row r="53" spans="1:5" x14ac:dyDescent="0.2">
      <c r="A53">
        <v>15</v>
      </c>
      <c r="B53" t="s">
        <v>4</v>
      </c>
      <c r="C53" t="s">
        <v>19</v>
      </c>
      <c r="D53">
        <v>650195</v>
      </c>
      <c r="E53">
        <v>0.42688783767369898</v>
      </c>
    </row>
    <row r="54" spans="1:5" x14ac:dyDescent="0.2">
      <c r="A54">
        <v>60</v>
      </c>
      <c r="B54" t="s">
        <v>50</v>
      </c>
      <c r="C54" t="s">
        <v>19</v>
      </c>
      <c r="D54">
        <v>851122</v>
      </c>
      <c r="E54">
        <v>0.55880717350412501</v>
      </c>
    </row>
    <row r="55" spans="1:5" x14ac:dyDescent="0.2">
      <c r="A55">
        <v>107</v>
      </c>
      <c r="B55" t="s">
        <v>52</v>
      </c>
      <c r="C55" t="s">
        <v>19</v>
      </c>
      <c r="D55">
        <v>13990</v>
      </c>
      <c r="E55">
        <v>9.1851842125132508E-3</v>
      </c>
    </row>
    <row r="56" spans="1:5" x14ac:dyDescent="0.2">
      <c r="A56">
        <v>148</v>
      </c>
      <c r="B56" t="s">
        <v>55</v>
      </c>
      <c r="C56" t="s">
        <v>19</v>
      </c>
      <c r="D56">
        <v>7798</v>
      </c>
      <c r="E56">
        <v>5.1198046096624997E-3</v>
      </c>
    </row>
    <row r="57" spans="1:5" x14ac:dyDescent="0.2">
      <c r="A57">
        <v>16</v>
      </c>
      <c r="B57" t="s">
        <v>4</v>
      </c>
      <c r="C57" t="s">
        <v>20</v>
      </c>
      <c r="D57">
        <v>262034</v>
      </c>
      <c r="E57">
        <v>0.31826584624652898</v>
      </c>
    </row>
    <row r="58" spans="1:5" x14ac:dyDescent="0.2">
      <c r="A58">
        <v>61</v>
      </c>
      <c r="B58" t="s">
        <v>50</v>
      </c>
      <c r="C58" t="s">
        <v>20</v>
      </c>
      <c r="D58">
        <v>552840</v>
      </c>
      <c r="E58">
        <v>0.67147809230455302</v>
      </c>
    </row>
    <row r="59" spans="1:5" x14ac:dyDescent="0.2">
      <c r="A59">
        <v>108</v>
      </c>
      <c r="B59" t="s">
        <v>52</v>
      </c>
      <c r="C59" t="s">
        <v>20</v>
      </c>
      <c r="D59">
        <v>8444</v>
      </c>
      <c r="E59">
        <v>1.02560614489177E-2</v>
      </c>
    </row>
    <row r="60" spans="1:5" x14ac:dyDescent="0.2">
      <c r="A60">
        <v>17</v>
      </c>
      <c r="B60" t="s">
        <v>4</v>
      </c>
      <c r="C60" t="s">
        <v>21</v>
      </c>
      <c r="D60">
        <v>849405</v>
      </c>
      <c r="E60">
        <v>0.45100320277290501</v>
      </c>
    </row>
    <row r="61" spans="1:5" x14ac:dyDescent="0.2">
      <c r="A61">
        <v>62</v>
      </c>
      <c r="B61" t="s">
        <v>50</v>
      </c>
      <c r="C61" t="s">
        <v>21</v>
      </c>
      <c r="D61">
        <v>1001546</v>
      </c>
      <c r="E61">
        <v>0.53178454768266203</v>
      </c>
    </row>
    <row r="62" spans="1:5" x14ac:dyDescent="0.2">
      <c r="A62">
        <v>109</v>
      </c>
      <c r="B62" t="s">
        <v>52</v>
      </c>
      <c r="C62" t="s">
        <v>21</v>
      </c>
      <c r="D62">
        <v>32417</v>
      </c>
      <c r="E62">
        <v>1.7212249544433199E-2</v>
      </c>
    </row>
    <row r="63" spans="1:5" x14ac:dyDescent="0.2">
      <c r="A63">
        <v>1</v>
      </c>
      <c r="B63" t="s">
        <v>4</v>
      </c>
      <c r="C63" t="s">
        <v>58</v>
      </c>
      <c r="D63">
        <v>28964770</v>
      </c>
      <c r="E63">
        <v>0.83772984717332</v>
      </c>
    </row>
    <row r="64" spans="1:5" x14ac:dyDescent="0.2">
      <c r="A64">
        <v>3</v>
      </c>
      <c r="B64" t="s">
        <v>50</v>
      </c>
      <c r="C64" t="s">
        <v>58</v>
      </c>
      <c r="D64">
        <v>5329622</v>
      </c>
      <c r="E64">
        <v>0.154145309061717</v>
      </c>
    </row>
    <row r="65" spans="1:5" x14ac:dyDescent="0.2">
      <c r="A65">
        <v>5</v>
      </c>
      <c r="B65" t="s">
        <v>52</v>
      </c>
      <c r="C65" t="s">
        <v>58</v>
      </c>
      <c r="D65">
        <v>269992</v>
      </c>
      <c r="E65">
        <v>7.8088090082544699E-3</v>
      </c>
    </row>
    <row r="66" spans="1:5" x14ac:dyDescent="0.2">
      <c r="A66">
        <v>8</v>
      </c>
      <c r="B66" t="s">
        <v>55</v>
      </c>
      <c r="C66" t="s">
        <v>58</v>
      </c>
      <c r="D66">
        <v>717</v>
      </c>
      <c r="E66" s="1">
        <v>2.07373405838634E-5</v>
      </c>
    </row>
    <row r="67" spans="1:5" x14ac:dyDescent="0.2">
      <c r="A67">
        <v>9</v>
      </c>
      <c r="B67" t="s">
        <v>60</v>
      </c>
      <c r="C67" t="s">
        <v>58</v>
      </c>
      <c r="D67">
        <v>10210</v>
      </c>
      <c r="E67">
        <v>2.9529741612447101E-4</v>
      </c>
    </row>
    <row r="68" spans="1:5" x14ac:dyDescent="0.2">
      <c r="A68">
        <v>18</v>
      </c>
      <c r="B68" t="s">
        <v>4</v>
      </c>
      <c r="C68" t="s">
        <v>22</v>
      </c>
      <c r="D68">
        <v>509325</v>
      </c>
      <c r="E68">
        <v>0.45825644366187701</v>
      </c>
    </row>
    <row r="69" spans="1:5" x14ac:dyDescent="0.2">
      <c r="A69">
        <v>63</v>
      </c>
      <c r="B69" t="s">
        <v>50</v>
      </c>
      <c r="C69" t="s">
        <v>22</v>
      </c>
      <c r="D69">
        <v>574412</v>
      </c>
      <c r="E69">
        <v>0.51681735692672803</v>
      </c>
    </row>
    <row r="70" spans="1:5" x14ac:dyDescent="0.2">
      <c r="A70">
        <v>110</v>
      </c>
      <c r="B70" t="s">
        <v>52</v>
      </c>
      <c r="C70" t="s">
        <v>22</v>
      </c>
      <c r="D70">
        <v>27698</v>
      </c>
      <c r="E70">
        <v>2.49208010141789E-2</v>
      </c>
    </row>
    <row r="71" spans="1:5" x14ac:dyDescent="0.2">
      <c r="A71">
        <v>149</v>
      </c>
      <c r="B71" t="s">
        <v>55</v>
      </c>
      <c r="C71" t="s">
        <v>22</v>
      </c>
      <c r="D71">
        <v>6</v>
      </c>
      <c r="E71" s="1">
        <v>5.39839721586661E-6</v>
      </c>
    </row>
    <row r="72" spans="1:5" x14ac:dyDescent="0.2">
      <c r="A72">
        <v>19</v>
      </c>
      <c r="B72" t="s">
        <v>4</v>
      </c>
      <c r="C72" t="s">
        <v>23</v>
      </c>
      <c r="D72">
        <v>3345465</v>
      </c>
      <c r="E72">
        <v>0.61636074919151895</v>
      </c>
    </row>
    <row r="73" spans="1:5" x14ac:dyDescent="0.2">
      <c r="A73">
        <v>64</v>
      </c>
      <c r="B73" t="s">
        <v>50</v>
      </c>
      <c r="C73" t="s">
        <v>23</v>
      </c>
      <c r="D73">
        <v>2042431</v>
      </c>
      <c r="E73">
        <v>0.376292772852797</v>
      </c>
    </row>
    <row r="74" spans="1:5" x14ac:dyDescent="0.2">
      <c r="A74">
        <v>111</v>
      </c>
      <c r="B74" t="s">
        <v>52</v>
      </c>
      <c r="C74" t="s">
        <v>23</v>
      </c>
      <c r="D74">
        <v>15656</v>
      </c>
      <c r="E74">
        <v>2.8844253009200301E-3</v>
      </c>
    </row>
    <row r="75" spans="1:5" x14ac:dyDescent="0.2">
      <c r="A75">
        <v>150</v>
      </c>
      <c r="B75" t="s">
        <v>55</v>
      </c>
      <c r="C75" t="s">
        <v>23</v>
      </c>
      <c r="D75">
        <v>24219</v>
      </c>
      <c r="E75">
        <v>4.4620526547638102E-3</v>
      </c>
    </row>
    <row r="76" spans="1:5" x14ac:dyDescent="0.2">
      <c r="A76">
        <v>20</v>
      </c>
      <c r="B76" t="s">
        <v>4</v>
      </c>
      <c r="C76" t="s">
        <v>24</v>
      </c>
      <c r="D76">
        <v>2471326</v>
      </c>
      <c r="E76">
        <v>0.64017902961039697</v>
      </c>
    </row>
    <row r="77" spans="1:5" x14ac:dyDescent="0.2">
      <c r="A77">
        <v>65</v>
      </c>
      <c r="B77" t="s">
        <v>50</v>
      </c>
      <c r="C77" t="s">
        <v>24</v>
      </c>
      <c r="D77">
        <v>1249284</v>
      </c>
      <c r="E77">
        <v>0.32361793580765802</v>
      </c>
    </row>
    <row r="78" spans="1:5" x14ac:dyDescent="0.2">
      <c r="A78">
        <v>112</v>
      </c>
      <c r="B78" t="s">
        <v>52</v>
      </c>
      <c r="C78" t="s">
        <v>24</v>
      </c>
      <c r="D78">
        <v>117425</v>
      </c>
      <c r="E78">
        <v>3.0418092373082701E-2</v>
      </c>
    </row>
    <row r="79" spans="1:5" x14ac:dyDescent="0.2">
      <c r="A79">
        <v>151</v>
      </c>
      <c r="B79" t="s">
        <v>55</v>
      </c>
      <c r="C79" t="s">
        <v>24</v>
      </c>
      <c r="D79">
        <v>22332</v>
      </c>
      <c r="E79">
        <v>5.7849422088625197E-3</v>
      </c>
    </row>
    <row r="80" spans="1:5" x14ac:dyDescent="0.2">
      <c r="A80">
        <v>21</v>
      </c>
      <c r="B80" t="s">
        <v>4</v>
      </c>
      <c r="C80" t="s">
        <v>25</v>
      </c>
      <c r="D80">
        <v>2637281</v>
      </c>
      <c r="E80">
        <v>0.47500603375299399</v>
      </c>
    </row>
    <row r="81" spans="1:5" x14ac:dyDescent="0.2">
      <c r="A81">
        <v>66</v>
      </c>
      <c r="B81" t="s">
        <v>50</v>
      </c>
      <c r="C81" t="s">
        <v>25</v>
      </c>
      <c r="D81">
        <v>2893435</v>
      </c>
      <c r="E81">
        <v>0.521142450604276</v>
      </c>
    </row>
    <row r="82" spans="1:5" x14ac:dyDescent="0.2">
      <c r="A82">
        <v>113</v>
      </c>
      <c r="B82" t="s">
        <v>52</v>
      </c>
      <c r="C82" t="s">
        <v>25</v>
      </c>
      <c r="D82">
        <v>21259</v>
      </c>
      <c r="E82">
        <v>3.82900163901947E-3</v>
      </c>
    </row>
    <row r="83" spans="1:5" x14ac:dyDescent="0.2">
      <c r="A83">
        <v>152</v>
      </c>
      <c r="B83" t="s">
        <v>55</v>
      </c>
      <c r="C83" t="s">
        <v>25</v>
      </c>
      <c r="D83">
        <v>125</v>
      </c>
      <c r="E83" s="1">
        <v>2.2514003710307799E-5</v>
      </c>
    </row>
    <row r="84" spans="1:5" x14ac:dyDescent="0.2">
      <c r="A84">
        <v>22</v>
      </c>
      <c r="B84" t="s">
        <v>4</v>
      </c>
      <c r="C84" t="s">
        <v>26</v>
      </c>
      <c r="D84">
        <v>1997165</v>
      </c>
      <c r="E84">
        <v>0.48742834089635001</v>
      </c>
    </row>
    <row r="85" spans="1:5" x14ac:dyDescent="0.2">
      <c r="A85">
        <v>67</v>
      </c>
      <c r="B85" t="s">
        <v>50</v>
      </c>
      <c r="C85" t="s">
        <v>26</v>
      </c>
      <c r="D85">
        <v>2049893</v>
      </c>
      <c r="E85">
        <v>0.500297143203011</v>
      </c>
    </row>
    <row r="86" spans="1:5" x14ac:dyDescent="0.2">
      <c r="A86">
        <v>114</v>
      </c>
      <c r="B86" t="s">
        <v>52</v>
      </c>
      <c r="C86" t="s">
        <v>26</v>
      </c>
      <c r="D86">
        <v>39648</v>
      </c>
      <c r="E86">
        <v>9.6764958628147799E-3</v>
      </c>
    </row>
    <row r="87" spans="1:5" x14ac:dyDescent="0.2">
      <c r="A87">
        <v>153</v>
      </c>
      <c r="B87" t="s">
        <v>55</v>
      </c>
      <c r="C87" t="s">
        <v>26</v>
      </c>
      <c r="D87">
        <v>10645</v>
      </c>
      <c r="E87">
        <v>2.5980200378244401E-3</v>
      </c>
    </row>
    <row r="88" spans="1:5" x14ac:dyDescent="0.2">
      <c r="A88">
        <v>2</v>
      </c>
      <c r="B88" t="s">
        <v>4</v>
      </c>
      <c r="C88" t="s">
        <v>59</v>
      </c>
      <c r="D88">
        <v>19309923</v>
      </c>
      <c r="E88">
        <v>0.80391565521448005</v>
      </c>
    </row>
    <row r="89" spans="1:5" x14ac:dyDescent="0.2">
      <c r="A89">
        <v>4</v>
      </c>
      <c r="B89" t="s">
        <v>50</v>
      </c>
      <c r="C89" t="s">
        <v>59</v>
      </c>
      <c r="D89">
        <v>3954208</v>
      </c>
      <c r="E89">
        <v>0.164622599229129</v>
      </c>
    </row>
    <row r="90" spans="1:5" x14ac:dyDescent="0.2">
      <c r="A90">
        <v>6</v>
      </c>
      <c r="B90" t="s">
        <v>52</v>
      </c>
      <c r="C90" t="s">
        <v>59</v>
      </c>
      <c r="D90">
        <v>635535</v>
      </c>
      <c r="E90">
        <v>2.6458755735936101E-2</v>
      </c>
    </row>
    <row r="91" spans="1:5" x14ac:dyDescent="0.2">
      <c r="A91">
        <v>7</v>
      </c>
      <c r="B91" t="s">
        <v>53</v>
      </c>
      <c r="C91" t="s">
        <v>59</v>
      </c>
      <c r="D91">
        <v>101663</v>
      </c>
      <c r="E91">
        <v>4.2324600287670603E-3</v>
      </c>
    </row>
    <row r="92" spans="1:5" x14ac:dyDescent="0.2">
      <c r="A92">
        <v>10</v>
      </c>
      <c r="B92" t="s">
        <v>60</v>
      </c>
      <c r="C92" t="s">
        <v>59</v>
      </c>
      <c r="D92">
        <v>18508</v>
      </c>
      <c r="E92">
        <v>7.7052979168842797E-4</v>
      </c>
    </row>
    <row r="93" spans="1:5" x14ac:dyDescent="0.2">
      <c r="A93">
        <v>23</v>
      </c>
      <c r="B93" t="s">
        <v>4</v>
      </c>
      <c r="C93" t="s">
        <v>27</v>
      </c>
      <c r="D93">
        <v>993543</v>
      </c>
      <c r="E93">
        <v>0.37859699208467401</v>
      </c>
    </row>
    <row r="94" spans="1:5" x14ac:dyDescent="0.2">
      <c r="A94">
        <v>68</v>
      </c>
      <c r="B94" t="s">
        <v>50</v>
      </c>
      <c r="C94" t="s">
        <v>27</v>
      </c>
      <c r="D94">
        <v>1556764</v>
      </c>
      <c r="E94">
        <v>0.59321656715985704</v>
      </c>
    </row>
    <row r="95" spans="1:5" x14ac:dyDescent="0.2">
      <c r="A95">
        <v>115</v>
      </c>
      <c r="B95" t="s">
        <v>52</v>
      </c>
      <c r="C95" t="s">
        <v>27</v>
      </c>
      <c r="D95">
        <v>73370</v>
      </c>
      <c r="E95">
        <v>2.79581873248088E-2</v>
      </c>
    </row>
    <row r="96" spans="1:5" x14ac:dyDescent="0.2">
      <c r="A96">
        <v>154</v>
      </c>
      <c r="B96" t="s">
        <v>55</v>
      </c>
      <c r="C96" t="s">
        <v>27</v>
      </c>
      <c r="D96">
        <v>599</v>
      </c>
      <c r="E96">
        <v>2.2825343066049499E-4</v>
      </c>
    </row>
    <row r="97" spans="1:5" x14ac:dyDescent="0.2">
      <c r="A97">
        <v>24</v>
      </c>
      <c r="B97" t="s">
        <v>4</v>
      </c>
      <c r="C97" t="s">
        <v>28</v>
      </c>
      <c r="D97">
        <v>189277</v>
      </c>
      <c r="E97">
        <v>0.36427444187836799</v>
      </c>
    </row>
    <row r="98" spans="1:5" x14ac:dyDescent="0.2">
      <c r="A98">
        <v>69</v>
      </c>
      <c r="B98" t="s">
        <v>50</v>
      </c>
      <c r="C98" t="s">
        <v>28</v>
      </c>
      <c r="D98">
        <v>324245</v>
      </c>
      <c r="E98">
        <v>0.62402809853733598</v>
      </c>
    </row>
    <row r="99" spans="1:5" x14ac:dyDescent="0.2">
      <c r="A99">
        <v>116</v>
      </c>
      <c r="B99" t="s">
        <v>52</v>
      </c>
      <c r="C99" t="s">
        <v>28</v>
      </c>
      <c r="D99">
        <v>6078</v>
      </c>
      <c r="E99">
        <v>1.16974595842956E-2</v>
      </c>
    </row>
    <row r="100" spans="1:5" x14ac:dyDescent="0.2">
      <c r="A100">
        <v>138</v>
      </c>
      <c r="B100" t="s">
        <v>53</v>
      </c>
      <c r="C100" t="s">
        <v>54</v>
      </c>
      <c r="D100">
        <v>210402</v>
      </c>
      <c r="E100">
        <v>1</v>
      </c>
    </row>
    <row r="101" spans="1:5" x14ac:dyDescent="0.2">
      <c r="A101">
        <v>25</v>
      </c>
      <c r="B101" t="s">
        <v>4</v>
      </c>
      <c r="C101" t="s">
        <v>29</v>
      </c>
      <c r="D101">
        <v>488120</v>
      </c>
      <c r="E101">
        <v>0.44599733563830501</v>
      </c>
    </row>
    <row r="102" spans="1:5" x14ac:dyDescent="0.2">
      <c r="A102">
        <v>70</v>
      </c>
      <c r="B102" t="s">
        <v>50</v>
      </c>
      <c r="C102" t="s">
        <v>29</v>
      </c>
      <c r="D102">
        <v>559757</v>
      </c>
      <c r="E102">
        <v>0.51145236950932205</v>
      </c>
    </row>
    <row r="103" spans="1:5" x14ac:dyDescent="0.2">
      <c r="A103">
        <v>117</v>
      </c>
      <c r="B103" t="s">
        <v>52</v>
      </c>
      <c r="C103" t="s">
        <v>29</v>
      </c>
      <c r="D103">
        <v>46569</v>
      </c>
      <c r="E103">
        <v>4.25502948523728E-2</v>
      </c>
    </row>
    <row r="104" spans="1:5" x14ac:dyDescent="0.2">
      <c r="A104">
        <v>26</v>
      </c>
      <c r="B104" t="s">
        <v>4</v>
      </c>
      <c r="C104" t="s">
        <v>30</v>
      </c>
      <c r="D104">
        <v>962537</v>
      </c>
      <c r="E104">
        <v>0.404361899440637</v>
      </c>
    </row>
    <row r="105" spans="1:5" x14ac:dyDescent="0.2">
      <c r="A105">
        <v>71</v>
      </c>
      <c r="B105" t="s">
        <v>50</v>
      </c>
      <c r="C105" t="s">
        <v>30</v>
      </c>
      <c r="D105">
        <v>1398661</v>
      </c>
      <c r="E105">
        <v>0.58757763975155297</v>
      </c>
    </row>
    <row r="106" spans="1:5" x14ac:dyDescent="0.2">
      <c r="A106">
        <v>91</v>
      </c>
      <c r="B106" t="s">
        <v>51</v>
      </c>
      <c r="C106" t="s">
        <v>30</v>
      </c>
      <c r="D106">
        <v>7621</v>
      </c>
      <c r="E106">
        <v>3.2015829372139398E-3</v>
      </c>
    </row>
    <row r="107" spans="1:5" x14ac:dyDescent="0.2">
      <c r="A107">
        <v>118</v>
      </c>
      <c r="B107" t="s">
        <v>52</v>
      </c>
      <c r="C107" t="s">
        <v>30</v>
      </c>
      <c r="D107">
        <v>6492</v>
      </c>
      <c r="E107">
        <v>2.7272899131863099E-3</v>
      </c>
    </row>
    <row r="108" spans="1:5" x14ac:dyDescent="0.2">
      <c r="A108">
        <v>155</v>
      </c>
      <c r="B108" t="s">
        <v>55</v>
      </c>
      <c r="C108" t="s">
        <v>30</v>
      </c>
      <c r="D108">
        <v>5074</v>
      </c>
      <c r="E108">
        <v>2.1315879574102499E-3</v>
      </c>
    </row>
    <row r="109" spans="1:5" x14ac:dyDescent="0.2">
      <c r="A109">
        <v>1</v>
      </c>
      <c r="B109" t="s">
        <v>4</v>
      </c>
      <c r="C109" t="s">
        <v>57</v>
      </c>
      <c r="D109">
        <v>47994230</v>
      </c>
      <c r="E109">
        <v>0.49616005550052</v>
      </c>
    </row>
    <row r="110" spans="1:5" x14ac:dyDescent="0.2">
      <c r="A110">
        <v>3</v>
      </c>
      <c r="B110" t="s">
        <v>50</v>
      </c>
      <c r="C110" t="s">
        <v>57</v>
      </c>
      <c r="D110">
        <v>47099206</v>
      </c>
      <c r="E110">
        <v>0.48690737746996698</v>
      </c>
    </row>
    <row r="111" spans="1:5" x14ac:dyDescent="0.2">
      <c r="A111">
        <v>5</v>
      </c>
      <c r="B111" t="s">
        <v>52</v>
      </c>
      <c r="C111" t="s">
        <v>57</v>
      </c>
      <c r="D111">
        <v>1637599</v>
      </c>
      <c r="E111">
        <v>1.69293519393393E-2</v>
      </c>
    </row>
    <row r="112" spans="1:5" x14ac:dyDescent="0.2">
      <c r="A112">
        <v>7</v>
      </c>
      <c r="B112" t="s">
        <v>55</v>
      </c>
      <c r="C112" t="s">
        <v>57</v>
      </c>
      <c r="D112">
        <v>311</v>
      </c>
      <c r="E112" s="1">
        <v>3.21509017356173E-6</v>
      </c>
    </row>
    <row r="113" spans="1:5" x14ac:dyDescent="0.2">
      <c r="A113">
        <v>27</v>
      </c>
      <c r="B113" t="s">
        <v>4</v>
      </c>
      <c r="C113" t="s">
        <v>31</v>
      </c>
      <c r="D113">
        <v>261932</v>
      </c>
      <c r="E113">
        <v>0.50741463244538598</v>
      </c>
    </row>
    <row r="114" spans="1:5" x14ac:dyDescent="0.2">
      <c r="A114">
        <v>72</v>
      </c>
      <c r="B114" t="s">
        <v>50</v>
      </c>
      <c r="C114" t="s">
        <v>31</v>
      </c>
      <c r="D114">
        <v>253245</v>
      </c>
      <c r="E114">
        <v>0.49058617730415399</v>
      </c>
    </row>
    <row r="115" spans="1:5" x14ac:dyDescent="0.2">
      <c r="A115">
        <v>119</v>
      </c>
      <c r="B115" t="s">
        <v>52</v>
      </c>
      <c r="C115" t="s">
        <v>31</v>
      </c>
      <c r="D115">
        <v>1032</v>
      </c>
      <c r="E115">
        <v>1.9991902504605699E-3</v>
      </c>
    </row>
    <row r="116" spans="1:5" x14ac:dyDescent="0.2">
      <c r="A116">
        <v>28</v>
      </c>
      <c r="B116" t="s">
        <v>4</v>
      </c>
      <c r="C116" t="s">
        <v>32</v>
      </c>
      <c r="D116">
        <v>3868494</v>
      </c>
      <c r="E116">
        <v>0.48225033050747601</v>
      </c>
    </row>
    <row r="117" spans="1:5" x14ac:dyDescent="0.2">
      <c r="A117">
        <v>73</v>
      </c>
      <c r="B117" t="s">
        <v>50</v>
      </c>
      <c r="C117" t="s">
        <v>32</v>
      </c>
      <c r="D117">
        <v>2975254</v>
      </c>
      <c r="E117">
        <v>0.37089813887360101</v>
      </c>
    </row>
    <row r="118" spans="1:5" x14ac:dyDescent="0.2">
      <c r="A118">
        <v>120</v>
      </c>
      <c r="B118" t="s">
        <v>52</v>
      </c>
      <c r="C118" t="s">
        <v>32</v>
      </c>
      <c r="D118">
        <v>1167715</v>
      </c>
      <c r="E118">
        <v>0.14556851960699399</v>
      </c>
    </row>
    <row r="119" spans="1:5" x14ac:dyDescent="0.2">
      <c r="A119">
        <v>156</v>
      </c>
      <c r="B119" t="s">
        <v>55</v>
      </c>
      <c r="C119" t="s">
        <v>32</v>
      </c>
      <c r="D119">
        <v>10292</v>
      </c>
      <c r="E119">
        <v>1.28301101192943E-3</v>
      </c>
    </row>
    <row r="120" spans="1:5" x14ac:dyDescent="0.2">
      <c r="A120">
        <v>29</v>
      </c>
      <c r="B120" t="s">
        <v>4</v>
      </c>
      <c r="C120" t="s">
        <v>33</v>
      </c>
      <c r="D120">
        <v>1946572</v>
      </c>
      <c r="E120">
        <v>0.413568804234414</v>
      </c>
    </row>
    <row r="121" spans="1:5" x14ac:dyDescent="0.2">
      <c r="A121">
        <v>74</v>
      </c>
      <c r="B121" t="s">
        <v>50</v>
      </c>
      <c r="C121" t="s">
        <v>33</v>
      </c>
      <c r="D121">
        <v>2728634</v>
      </c>
      <c r="E121">
        <v>0.57972574380673603</v>
      </c>
    </row>
    <row r="122" spans="1:5" x14ac:dyDescent="0.2">
      <c r="A122">
        <v>121</v>
      </c>
      <c r="B122" t="s">
        <v>52</v>
      </c>
      <c r="C122" t="s">
        <v>33</v>
      </c>
      <c r="D122">
        <v>31561</v>
      </c>
      <c r="E122">
        <v>6.7054519588498904E-3</v>
      </c>
    </row>
    <row r="123" spans="1:5" x14ac:dyDescent="0.2">
      <c r="A123">
        <v>30</v>
      </c>
      <c r="B123" t="s">
        <v>4</v>
      </c>
      <c r="C123" t="s">
        <v>34</v>
      </c>
      <c r="D123">
        <v>108660</v>
      </c>
      <c r="E123">
        <v>0.33132493383258699</v>
      </c>
    </row>
    <row r="124" spans="1:5" x14ac:dyDescent="0.2">
      <c r="A124">
        <v>75</v>
      </c>
      <c r="B124" t="s">
        <v>50</v>
      </c>
      <c r="C124" t="s">
        <v>34</v>
      </c>
      <c r="D124">
        <v>212801</v>
      </c>
      <c r="E124">
        <v>0.64887058019978305</v>
      </c>
    </row>
    <row r="125" spans="1:5" x14ac:dyDescent="0.2">
      <c r="A125">
        <v>122</v>
      </c>
      <c r="B125" t="s">
        <v>52</v>
      </c>
      <c r="C125" t="s">
        <v>34</v>
      </c>
      <c r="D125">
        <v>5217</v>
      </c>
      <c r="E125">
        <v>1.59076217541377E-2</v>
      </c>
    </row>
    <row r="126" spans="1:5" x14ac:dyDescent="0.2">
      <c r="A126">
        <v>157</v>
      </c>
      <c r="B126" t="s">
        <v>55</v>
      </c>
      <c r="C126" t="s">
        <v>34</v>
      </c>
      <c r="D126">
        <v>1278</v>
      </c>
      <c r="E126">
        <v>3.8968642134920499E-3</v>
      </c>
    </row>
    <row r="127" spans="1:5" x14ac:dyDescent="0.2">
      <c r="A127">
        <v>31</v>
      </c>
      <c r="B127" t="s">
        <v>4</v>
      </c>
      <c r="C127" t="s">
        <v>35</v>
      </c>
      <c r="D127">
        <v>2202723</v>
      </c>
      <c r="E127">
        <v>0.46100250831133199</v>
      </c>
    </row>
    <row r="128" spans="1:5" x14ac:dyDescent="0.2">
      <c r="A128">
        <v>76</v>
      </c>
      <c r="B128" t="s">
        <v>50</v>
      </c>
      <c r="C128" t="s">
        <v>35</v>
      </c>
      <c r="D128">
        <v>2463119</v>
      </c>
      <c r="E128">
        <v>0.51550015016382</v>
      </c>
    </row>
    <row r="129" spans="1:5" x14ac:dyDescent="0.2">
      <c r="A129">
        <v>123</v>
      </c>
      <c r="B129" t="s">
        <v>52</v>
      </c>
      <c r="C129" t="s">
        <v>35</v>
      </c>
      <c r="D129">
        <v>112259</v>
      </c>
      <c r="E129">
        <v>2.34944114990954E-2</v>
      </c>
    </row>
    <row r="130" spans="1:5" x14ac:dyDescent="0.2">
      <c r="A130">
        <v>158</v>
      </c>
      <c r="B130" t="s">
        <v>55</v>
      </c>
      <c r="C130" t="s">
        <v>35</v>
      </c>
      <c r="D130">
        <v>14</v>
      </c>
      <c r="E130" s="1">
        <v>2.9300257528334899E-6</v>
      </c>
    </row>
    <row r="131" spans="1:5" x14ac:dyDescent="0.2">
      <c r="A131">
        <v>32</v>
      </c>
      <c r="B131" t="s">
        <v>4</v>
      </c>
      <c r="C131" t="s">
        <v>36</v>
      </c>
      <c r="D131">
        <v>265856</v>
      </c>
      <c r="E131">
        <v>0.41197226203850801</v>
      </c>
    </row>
    <row r="132" spans="1:5" x14ac:dyDescent="0.2">
      <c r="A132">
        <v>77</v>
      </c>
      <c r="B132" t="s">
        <v>50</v>
      </c>
      <c r="C132" t="s">
        <v>36</v>
      </c>
      <c r="D132">
        <v>371841</v>
      </c>
      <c r="E132">
        <v>0.57620733738813801</v>
      </c>
    </row>
    <row r="133" spans="1:5" x14ac:dyDescent="0.2">
      <c r="A133">
        <v>124</v>
      </c>
      <c r="B133" t="s">
        <v>52</v>
      </c>
      <c r="C133" t="s">
        <v>36</v>
      </c>
      <c r="D133">
        <v>7628</v>
      </c>
      <c r="E133">
        <v>1.1820400573354499E-2</v>
      </c>
    </row>
    <row r="134" spans="1:5" x14ac:dyDescent="0.2">
      <c r="A134">
        <v>33</v>
      </c>
      <c r="B134" t="s">
        <v>4</v>
      </c>
      <c r="C134" t="s">
        <v>37</v>
      </c>
      <c r="D134">
        <v>1028845</v>
      </c>
      <c r="E134">
        <v>0.499658588040577</v>
      </c>
    </row>
    <row r="135" spans="1:5" x14ac:dyDescent="0.2">
      <c r="A135">
        <v>78</v>
      </c>
      <c r="B135" t="s">
        <v>50</v>
      </c>
      <c r="C135" t="s">
        <v>37</v>
      </c>
      <c r="D135">
        <v>1003222</v>
      </c>
      <c r="E135">
        <v>0.48721477774712801</v>
      </c>
    </row>
    <row r="136" spans="1:5" x14ac:dyDescent="0.2">
      <c r="A136">
        <v>125</v>
      </c>
      <c r="B136" t="s">
        <v>52</v>
      </c>
      <c r="C136" t="s">
        <v>37</v>
      </c>
      <c r="D136">
        <v>20175</v>
      </c>
      <c r="E136">
        <v>9.7979890204245006E-3</v>
      </c>
    </row>
    <row r="137" spans="1:5" x14ac:dyDescent="0.2">
      <c r="A137">
        <v>159</v>
      </c>
      <c r="B137" t="s">
        <v>55</v>
      </c>
      <c r="C137" t="s">
        <v>37</v>
      </c>
      <c r="D137">
        <v>6854</v>
      </c>
      <c r="E137">
        <v>3.32864519187061E-3</v>
      </c>
    </row>
    <row r="138" spans="1:5" x14ac:dyDescent="0.2">
      <c r="A138">
        <v>34</v>
      </c>
      <c r="B138" t="s">
        <v>4</v>
      </c>
      <c r="C138" t="s">
        <v>38</v>
      </c>
      <c r="D138">
        <v>2331402</v>
      </c>
      <c r="E138">
        <v>0.45056870867358501</v>
      </c>
    </row>
    <row r="139" spans="1:5" x14ac:dyDescent="0.2">
      <c r="A139">
        <v>79</v>
      </c>
      <c r="B139" t="s">
        <v>50</v>
      </c>
      <c r="C139" t="s">
        <v>38</v>
      </c>
      <c r="D139">
        <v>2772467</v>
      </c>
      <c r="E139">
        <v>0.53580930102579005</v>
      </c>
    </row>
    <row r="140" spans="1:5" x14ac:dyDescent="0.2">
      <c r="A140">
        <v>126</v>
      </c>
      <c r="B140" t="s">
        <v>52</v>
      </c>
      <c r="C140" t="s">
        <v>38</v>
      </c>
      <c r="D140">
        <v>70485</v>
      </c>
      <c r="E140">
        <v>1.3621990300624999E-2</v>
      </c>
    </row>
    <row r="141" spans="1:5" x14ac:dyDescent="0.2">
      <c r="A141">
        <v>35</v>
      </c>
      <c r="B141" t="s">
        <v>4</v>
      </c>
      <c r="C141" t="s">
        <v>39</v>
      </c>
      <c r="D141">
        <v>373057</v>
      </c>
      <c r="E141">
        <v>0.59387053690110603</v>
      </c>
    </row>
    <row r="142" spans="1:5" x14ac:dyDescent="0.2">
      <c r="A142">
        <v>80</v>
      </c>
      <c r="B142" t="s">
        <v>50</v>
      </c>
      <c r="C142" t="s">
        <v>39</v>
      </c>
      <c r="D142">
        <v>195899</v>
      </c>
      <c r="E142">
        <v>0.31185219499537598</v>
      </c>
    </row>
    <row r="143" spans="1:5" x14ac:dyDescent="0.2">
      <c r="A143">
        <v>127</v>
      </c>
      <c r="B143" t="s">
        <v>52</v>
      </c>
      <c r="C143" t="s">
        <v>39</v>
      </c>
      <c r="D143">
        <v>59223</v>
      </c>
      <c r="E143">
        <v>9.4277268103518302E-2</v>
      </c>
    </row>
    <row r="144" spans="1:5" x14ac:dyDescent="0.2">
      <c r="A144">
        <v>36</v>
      </c>
      <c r="B144" t="s">
        <v>4</v>
      </c>
      <c r="C144" t="s">
        <v>40</v>
      </c>
      <c r="D144">
        <v>438184</v>
      </c>
      <c r="E144">
        <v>0.38323902148910699</v>
      </c>
    </row>
    <row r="145" spans="1:5" x14ac:dyDescent="0.2">
      <c r="A145">
        <v>81</v>
      </c>
      <c r="B145" t="s">
        <v>50</v>
      </c>
      <c r="C145" t="s">
        <v>40</v>
      </c>
      <c r="D145">
        <v>672605</v>
      </c>
      <c r="E145">
        <v>0.58826539090583096</v>
      </c>
    </row>
    <row r="146" spans="1:5" x14ac:dyDescent="0.2">
      <c r="A146">
        <v>128</v>
      </c>
      <c r="B146" t="s">
        <v>52</v>
      </c>
      <c r="C146" t="s">
        <v>40</v>
      </c>
      <c r="D146">
        <v>24882</v>
      </c>
      <c r="E146">
        <v>2.1761984309541099E-2</v>
      </c>
    </row>
    <row r="147" spans="1:5" x14ac:dyDescent="0.2">
      <c r="A147">
        <v>160</v>
      </c>
      <c r="B147" t="s">
        <v>55</v>
      </c>
      <c r="C147" t="s">
        <v>40</v>
      </c>
      <c r="D147">
        <v>7699</v>
      </c>
      <c r="E147">
        <v>6.7336032955211296E-3</v>
      </c>
    </row>
    <row r="148" spans="1:5" x14ac:dyDescent="0.2">
      <c r="A148">
        <v>37</v>
      </c>
      <c r="B148" t="s">
        <v>4</v>
      </c>
      <c r="C148" t="s">
        <v>41</v>
      </c>
      <c r="D148">
        <v>266924</v>
      </c>
      <c r="E148">
        <v>0.356325306834049</v>
      </c>
    </row>
    <row r="149" spans="1:5" x14ac:dyDescent="0.2">
      <c r="A149">
        <v>82</v>
      </c>
      <c r="B149" t="s">
        <v>50</v>
      </c>
      <c r="C149" t="s">
        <v>41</v>
      </c>
      <c r="D149">
        <v>458568</v>
      </c>
      <c r="E149">
        <v>0.61215695592856501</v>
      </c>
    </row>
    <row r="150" spans="1:5" x14ac:dyDescent="0.2">
      <c r="A150">
        <v>129</v>
      </c>
      <c r="B150" t="s">
        <v>52</v>
      </c>
      <c r="C150" t="s">
        <v>41</v>
      </c>
      <c r="D150">
        <v>23610</v>
      </c>
      <c r="E150">
        <v>3.1517737237385601E-2</v>
      </c>
    </row>
    <row r="151" spans="1:5" x14ac:dyDescent="0.2">
      <c r="A151">
        <v>38</v>
      </c>
      <c r="B151" t="s">
        <v>4</v>
      </c>
      <c r="C151" t="s">
        <v>42</v>
      </c>
      <c r="D151">
        <v>749763</v>
      </c>
      <c r="E151">
        <v>0.35488178227794398</v>
      </c>
    </row>
    <row r="152" spans="1:5" x14ac:dyDescent="0.2">
      <c r="A152">
        <v>83</v>
      </c>
      <c r="B152" t="s">
        <v>50</v>
      </c>
      <c r="C152" t="s">
        <v>42</v>
      </c>
      <c r="D152">
        <v>1325689</v>
      </c>
      <c r="E152">
        <v>0.62748211777090301</v>
      </c>
    </row>
    <row r="153" spans="1:5" x14ac:dyDescent="0.2">
      <c r="A153">
        <v>130</v>
      </c>
      <c r="B153" t="s">
        <v>52</v>
      </c>
      <c r="C153" t="s">
        <v>42</v>
      </c>
      <c r="D153">
        <v>36874</v>
      </c>
      <c r="E153">
        <v>1.7453396392882702E-2</v>
      </c>
    </row>
    <row r="154" spans="1:5" x14ac:dyDescent="0.2">
      <c r="A154">
        <v>161</v>
      </c>
      <c r="B154" t="s">
        <v>55</v>
      </c>
      <c r="C154" t="s">
        <v>42</v>
      </c>
      <c r="D154">
        <v>386</v>
      </c>
      <c r="E154">
        <v>1.8270355827012901E-4</v>
      </c>
    </row>
    <row r="155" spans="1:5" x14ac:dyDescent="0.2">
      <c r="A155">
        <v>39</v>
      </c>
      <c r="B155" t="s">
        <v>4</v>
      </c>
      <c r="C155" t="s">
        <v>43</v>
      </c>
      <c r="D155">
        <v>1667156</v>
      </c>
      <c r="E155">
        <v>0.31713930966735399</v>
      </c>
    </row>
    <row r="156" spans="1:5" x14ac:dyDescent="0.2">
      <c r="A156">
        <v>84</v>
      </c>
      <c r="B156" t="s">
        <v>50</v>
      </c>
      <c r="C156" t="s">
        <v>43</v>
      </c>
      <c r="D156">
        <v>3257772</v>
      </c>
      <c r="E156">
        <v>0.61971858850259798</v>
      </c>
    </row>
    <row r="157" spans="1:5" x14ac:dyDescent="0.2">
      <c r="A157">
        <v>131</v>
      </c>
      <c r="B157" t="s">
        <v>52</v>
      </c>
      <c r="C157" t="s">
        <v>43</v>
      </c>
      <c r="D157">
        <v>330685</v>
      </c>
      <c r="E157">
        <v>6.2905458527785701E-2</v>
      </c>
    </row>
    <row r="158" spans="1:5" x14ac:dyDescent="0.2">
      <c r="A158">
        <v>162</v>
      </c>
      <c r="B158" t="s">
        <v>55</v>
      </c>
      <c r="C158" t="s">
        <v>43</v>
      </c>
      <c r="D158">
        <v>1244</v>
      </c>
      <c r="E158">
        <v>2.3664330226216899E-4</v>
      </c>
    </row>
    <row r="159" spans="1:5" x14ac:dyDescent="0.2">
      <c r="A159">
        <v>40</v>
      </c>
      <c r="B159" t="s">
        <v>4</v>
      </c>
      <c r="C159" t="s">
        <v>44</v>
      </c>
      <c r="D159">
        <v>297008</v>
      </c>
      <c r="E159">
        <v>0.31678589370146298</v>
      </c>
    </row>
    <row r="160" spans="1:5" x14ac:dyDescent="0.2">
      <c r="A160">
        <v>85</v>
      </c>
      <c r="B160" t="s">
        <v>50</v>
      </c>
      <c r="C160" t="s">
        <v>44</v>
      </c>
      <c r="D160">
        <v>616997</v>
      </c>
      <c r="E160">
        <v>0.65808310232762002</v>
      </c>
    </row>
    <row r="161" spans="1:5" x14ac:dyDescent="0.2">
      <c r="A161">
        <v>132</v>
      </c>
      <c r="B161" t="s">
        <v>52</v>
      </c>
      <c r="C161" t="s">
        <v>44</v>
      </c>
      <c r="D161">
        <v>23559</v>
      </c>
      <c r="E161">
        <v>2.51278041995932E-2</v>
      </c>
    </row>
    <row r="162" spans="1:5" x14ac:dyDescent="0.2">
      <c r="A162">
        <v>163</v>
      </c>
      <c r="B162" t="s">
        <v>55</v>
      </c>
      <c r="C162" t="s">
        <v>44</v>
      </c>
      <c r="D162">
        <v>3</v>
      </c>
      <c r="E162" s="1">
        <v>3.19977132300945E-6</v>
      </c>
    </row>
    <row r="163" spans="1:5" x14ac:dyDescent="0.2">
      <c r="A163">
        <v>41</v>
      </c>
      <c r="B163" t="s">
        <v>4</v>
      </c>
      <c r="C163" t="s">
        <v>45</v>
      </c>
      <c r="D163">
        <v>500510</v>
      </c>
      <c r="E163">
        <v>0.53716852909989299</v>
      </c>
    </row>
    <row r="164" spans="1:5" x14ac:dyDescent="0.2">
      <c r="A164">
        <v>86</v>
      </c>
      <c r="B164" t="s">
        <v>50</v>
      </c>
      <c r="C164" t="s">
        <v>45</v>
      </c>
      <c r="D164">
        <v>345469</v>
      </c>
      <c r="E164">
        <v>0.37077196175822902</v>
      </c>
    </row>
    <row r="165" spans="1:5" x14ac:dyDescent="0.2">
      <c r="A165">
        <v>92</v>
      </c>
      <c r="B165" t="s">
        <v>51</v>
      </c>
      <c r="C165" t="s">
        <v>45</v>
      </c>
      <c r="D165">
        <v>50836</v>
      </c>
      <c r="E165">
        <v>5.4559348155525697E-2</v>
      </c>
    </row>
    <row r="166" spans="1:5" x14ac:dyDescent="0.2">
      <c r="A166">
        <v>133</v>
      </c>
      <c r="B166" t="s">
        <v>52</v>
      </c>
      <c r="C166" t="s">
        <v>45</v>
      </c>
      <c r="D166">
        <v>34941</v>
      </c>
      <c r="E166">
        <v>3.7500160986352601E-2</v>
      </c>
    </row>
    <row r="167" spans="1:5" x14ac:dyDescent="0.2">
      <c r="A167">
        <v>2</v>
      </c>
      <c r="B167" t="s">
        <v>4</v>
      </c>
      <c r="C167" t="s">
        <v>56</v>
      </c>
      <c r="D167">
        <v>26646754</v>
      </c>
      <c r="E167">
        <v>0.53405790470115999</v>
      </c>
    </row>
    <row r="168" spans="1:5" x14ac:dyDescent="0.2">
      <c r="A168">
        <v>4</v>
      </c>
      <c r="B168" t="s">
        <v>50</v>
      </c>
      <c r="C168" t="s">
        <v>56</v>
      </c>
      <c r="D168">
        <v>20622499</v>
      </c>
      <c r="E168">
        <v>0.41331895831071103</v>
      </c>
    </row>
    <row r="169" spans="1:5" x14ac:dyDescent="0.2">
      <c r="A169">
        <v>6</v>
      </c>
      <c r="B169" t="s">
        <v>52</v>
      </c>
      <c r="C169" t="s">
        <v>56</v>
      </c>
      <c r="D169">
        <v>2596642</v>
      </c>
      <c r="E169">
        <v>5.2042255720116198E-2</v>
      </c>
    </row>
    <row r="170" spans="1:5" x14ac:dyDescent="0.2">
      <c r="A170">
        <v>8</v>
      </c>
      <c r="B170" t="s">
        <v>55</v>
      </c>
      <c r="C170" t="s">
        <v>56</v>
      </c>
      <c r="D170">
        <v>28983</v>
      </c>
      <c r="E170">
        <v>5.8088126801312103E-4</v>
      </c>
    </row>
    <row r="171" spans="1:5" x14ac:dyDescent="0.2">
      <c r="A171">
        <v>42</v>
      </c>
      <c r="B171" t="s">
        <v>4</v>
      </c>
      <c r="C171" t="s">
        <v>46</v>
      </c>
      <c r="D171">
        <v>2576829</v>
      </c>
      <c r="E171">
        <v>0.48011740460037799</v>
      </c>
    </row>
    <row r="172" spans="1:5" x14ac:dyDescent="0.2">
      <c r="A172">
        <v>87</v>
      </c>
      <c r="B172" t="s">
        <v>50</v>
      </c>
      <c r="C172" t="s">
        <v>46</v>
      </c>
      <c r="D172">
        <v>2702344</v>
      </c>
      <c r="E172">
        <v>0.50350348727734895</v>
      </c>
    </row>
    <row r="173" spans="1:5" x14ac:dyDescent="0.2">
      <c r="A173">
        <v>134</v>
      </c>
      <c r="B173" t="s">
        <v>52</v>
      </c>
      <c r="C173" t="s">
        <v>46</v>
      </c>
      <c r="D173">
        <v>87908</v>
      </c>
      <c r="E173">
        <v>1.63791081222735E-2</v>
      </c>
    </row>
    <row r="174" spans="1:5" x14ac:dyDescent="0.2">
      <c r="A174">
        <v>43</v>
      </c>
      <c r="B174" t="s">
        <v>4</v>
      </c>
      <c r="C174" t="s">
        <v>47</v>
      </c>
      <c r="D174">
        <v>919409</v>
      </c>
      <c r="E174">
        <v>0.56215534387807597</v>
      </c>
    </row>
    <row r="175" spans="1:5" x14ac:dyDescent="0.2">
      <c r="A175">
        <v>88</v>
      </c>
      <c r="B175" t="s">
        <v>50</v>
      </c>
      <c r="C175" t="s">
        <v>47</v>
      </c>
      <c r="D175">
        <v>697829</v>
      </c>
      <c r="E175">
        <v>0.42667441961422398</v>
      </c>
    </row>
    <row r="176" spans="1:5" x14ac:dyDescent="0.2">
      <c r="A176">
        <v>135</v>
      </c>
      <c r="B176" t="s">
        <v>52</v>
      </c>
      <c r="C176" t="s">
        <v>47</v>
      </c>
      <c r="D176">
        <v>18269</v>
      </c>
      <c r="E176">
        <v>1.1170236507700699E-2</v>
      </c>
    </row>
    <row r="177" spans="1:5" x14ac:dyDescent="0.2">
      <c r="A177">
        <v>44</v>
      </c>
      <c r="B177" t="s">
        <v>4</v>
      </c>
      <c r="C177" t="s">
        <v>48</v>
      </c>
      <c r="D177">
        <v>1234681</v>
      </c>
      <c r="E177">
        <v>0.42173511471084701</v>
      </c>
    </row>
    <row r="178" spans="1:5" x14ac:dyDescent="0.2">
      <c r="A178">
        <v>89</v>
      </c>
      <c r="B178" t="s">
        <v>50</v>
      </c>
      <c r="C178" t="s">
        <v>48</v>
      </c>
      <c r="D178">
        <v>1626606</v>
      </c>
      <c r="E178">
        <v>0.55560656396215102</v>
      </c>
    </row>
    <row r="179" spans="1:5" x14ac:dyDescent="0.2">
      <c r="A179">
        <v>136</v>
      </c>
      <c r="B179" t="s">
        <v>52</v>
      </c>
      <c r="C179" t="s">
        <v>48</v>
      </c>
      <c r="D179">
        <v>58406</v>
      </c>
      <c r="E179">
        <v>1.9949979881282501E-2</v>
      </c>
    </row>
    <row r="180" spans="1:5" x14ac:dyDescent="0.2">
      <c r="A180">
        <v>164</v>
      </c>
      <c r="B180" t="s">
        <v>55</v>
      </c>
      <c r="C180" t="s">
        <v>48</v>
      </c>
      <c r="D180">
        <v>7929</v>
      </c>
      <c r="E180">
        <v>2.7083414457194301E-3</v>
      </c>
    </row>
    <row r="181" spans="1:5" x14ac:dyDescent="0.2">
      <c r="A181">
        <v>45</v>
      </c>
      <c r="B181" t="s">
        <v>4</v>
      </c>
      <c r="C181" t="s">
        <v>49</v>
      </c>
      <c r="D181">
        <v>53623</v>
      </c>
      <c r="E181">
        <v>0.21416219022704999</v>
      </c>
    </row>
    <row r="182" spans="1:5" x14ac:dyDescent="0.2">
      <c r="A182">
        <v>90</v>
      </c>
      <c r="B182" t="s">
        <v>50</v>
      </c>
      <c r="C182" t="s">
        <v>49</v>
      </c>
      <c r="D182">
        <v>189159</v>
      </c>
      <c r="E182">
        <v>0.75547257223875197</v>
      </c>
    </row>
    <row r="183" spans="1:5" x14ac:dyDescent="0.2">
      <c r="A183">
        <v>137</v>
      </c>
      <c r="B183" t="s">
        <v>52</v>
      </c>
      <c r="C183" t="s">
        <v>49</v>
      </c>
      <c r="D183">
        <v>4476</v>
      </c>
      <c r="E183">
        <v>1.78764702358368E-2</v>
      </c>
    </row>
    <row r="184" spans="1:5" x14ac:dyDescent="0.2">
      <c r="A184">
        <v>165</v>
      </c>
      <c r="B184" t="s">
        <v>55</v>
      </c>
      <c r="C184" t="s">
        <v>49</v>
      </c>
      <c r="D184">
        <v>3127</v>
      </c>
      <c r="E184">
        <v>1.2488767298360501E-2</v>
      </c>
    </row>
  </sheetData>
  <sortState xmlns:xlrd2="http://schemas.microsoft.com/office/spreadsheetml/2017/richdata2" ref="A2:E184">
    <sortCondition ref="C1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9"/>
  <sheetViews>
    <sheetView workbookViewId="0">
      <selection activeCell="A2" sqref="A2:E9"/>
    </sheetView>
  </sheetViews>
  <sheetFormatPr baseColWidth="10" defaultColWidth="8.83203125" defaultRowHeight="15" x14ac:dyDescent="0.2"/>
  <cols>
    <col min="1" max="1" width="2" bestFit="1" customWidth="1"/>
    <col min="2" max="2" width="81.1640625" bestFit="1" customWidth="1"/>
    <col min="3" max="3" width="11.1640625" bestFit="1" customWidth="1"/>
    <col min="4" max="4" width="9" bestFit="1" customWidth="1"/>
    <col min="5" max="5" width="14.33203125" bestFit="1" customWidth="1"/>
  </cols>
  <sheetData>
    <row r="1" spans="1:5" x14ac:dyDescent="0.2">
      <c r="B1" t="s">
        <v>0</v>
      </c>
      <c r="C1" t="s">
        <v>1</v>
      </c>
      <c r="D1" t="s">
        <v>2</v>
      </c>
      <c r="E1" t="s">
        <v>3</v>
      </c>
    </row>
    <row r="2" spans="1:5" x14ac:dyDescent="0.2">
      <c r="A2">
        <v>1</v>
      </c>
      <c r="B2" t="s">
        <v>4</v>
      </c>
      <c r="C2" t="s">
        <v>57</v>
      </c>
      <c r="D2">
        <v>47994230</v>
      </c>
      <c r="E2">
        <v>0.49616005550052</v>
      </c>
    </row>
    <row r="3" spans="1:5" x14ac:dyDescent="0.2">
      <c r="A3">
        <v>2</v>
      </c>
      <c r="B3" t="s">
        <v>4</v>
      </c>
      <c r="C3" t="s">
        <v>56</v>
      </c>
      <c r="D3">
        <v>26646754</v>
      </c>
      <c r="E3">
        <v>0.53405790470115999</v>
      </c>
    </row>
    <row r="4" spans="1:5" x14ac:dyDescent="0.2">
      <c r="A4">
        <v>3</v>
      </c>
      <c r="B4" t="s">
        <v>50</v>
      </c>
      <c r="C4" t="s">
        <v>57</v>
      </c>
      <c r="D4">
        <v>47099206</v>
      </c>
      <c r="E4">
        <v>0.48690737746996698</v>
      </c>
    </row>
    <row r="5" spans="1:5" x14ac:dyDescent="0.2">
      <c r="A5">
        <v>4</v>
      </c>
      <c r="B5" t="s">
        <v>50</v>
      </c>
      <c r="C5" t="s">
        <v>56</v>
      </c>
      <c r="D5">
        <v>20622499</v>
      </c>
      <c r="E5">
        <v>0.41331895831071103</v>
      </c>
    </row>
    <row r="6" spans="1:5" x14ac:dyDescent="0.2">
      <c r="A6">
        <v>5</v>
      </c>
      <c r="B6" t="s">
        <v>52</v>
      </c>
      <c r="C6" t="s">
        <v>57</v>
      </c>
      <c r="D6">
        <v>1637599</v>
      </c>
      <c r="E6">
        <v>1.69293519393393E-2</v>
      </c>
    </row>
    <row r="7" spans="1:5" x14ac:dyDescent="0.2">
      <c r="A7">
        <v>6</v>
      </c>
      <c r="B7" t="s">
        <v>52</v>
      </c>
      <c r="C7" t="s">
        <v>56</v>
      </c>
      <c r="D7">
        <v>2596642</v>
      </c>
      <c r="E7">
        <v>5.2042255720116198E-2</v>
      </c>
    </row>
    <row r="8" spans="1:5" x14ac:dyDescent="0.2">
      <c r="A8">
        <v>7</v>
      </c>
      <c r="B8" t="s">
        <v>55</v>
      </c>
      <c r="C8" t="s">
        <v>57</v>
      </c>
      <c r="D8">
        <v>311</v>
      </c>
      <c r="E8" s="1">
        <v>3.21509017356173E-6</v>
      </c>
    </row>
    <row r="9" spans="1:5" x14ac:dyDescent="0.2">
      <c r="A9">
        <v>8</v>
      </c>
      <c r="B9" t="s">
        <v>55</v>
      </c>
      <c r="C9" t="s">
        <v>56</v>
      </c>
      <c r="D9">
        <v>28983</v>
      </c>
      <c r="E9">
        <v>5.8088126801312103E-4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1"/>
  <sheetViews>
    <sheetView workbookViewId="0">
      <selection activeCell="A2" sqref="A2:E11"/>
    </sheetView>
  </sheetViews>
  <sheetFormatPr baseColWidth="10" defaultColWidth="8.83203125" defaultRowHeight="15" x14ac:dyDescent="0.2"/>
  <cols>
    <col min="1" max="1" width="2" bestFit="1" customWidth="1"/>
    <col min="2" max="2" width="81.1640625" bestFit="1" customWidth="1"/>
    <col min="3" max="3" width="11.1640625" bestFit="1" customWidth="1"/>
    <col min="4" max="4" width="9" bestFit="1" customWidth="1"/>
    <col min="5" max="5" width="14.33203125" bestFit="1" customWidth="1"/>
  </cols>
  <sheetData>
    <row r="1" spans="1:5" x14ac:dyDescent="0.2">
      <c r="B1" t="s">
        <v>0</v>
      </c>
      <c r="C1" t="s">
        <v>1</v>
      </c>
      <c r="D1" t="s">
        <v>2</v>
      </c>
      <c r="E1" t="s">
        <v>3</v>
      </c>
    </row>
    <row r="2" spans="1:5" x14ac:dyDescent="0.2">
      <c r="A2">
        <v>1</v>
      </c>
      <c r="B2" t="s">
        <v>4</v>
      </c>
      <c r="C2" t="s">
        <v>58</v>
      </c>
      <c r="D2">
        <v>28964770</v>
      </c>
      <c r="E2">
        <v>0.83772984717332</v>
      </c>
    </row>
    <row r="3" spans="1:5" x14ac:dyDescent="0.2">
      <c r="A3">
        <v>2</v>
      </c>
      <c r="B3" t="s">
        <v>4</v>
      </c>
      <c r="C3" t="s">
        <v>59</v>
      </c>
      <c r="D3">
        <v>19309923</v>
      </c>
      <c r="E3">
        <v>0.80391565521448005</v>
      </c>
    </row>
    <row r="4" spans="1:5" x14ac:dyDescent="0.2">
      <c r="A4">
        <v>3</v>
      </c>
      <c r="B4" t="s">
        <v>50</v>
      </c>
      <c r="C4" t="s">
        <v>58</v>
      </c>
      <c r="D4">
        <v>5329622</v>
      </c>
      <c r="E4">
        <v>0.154145309061717</v>
      </c>
    </row>
    <row r="5" spans="1:5" x14ac:dyDescent="0.2">
      <c r="A5">
        <v>4</v>
      </c>
      <c r="B5" t="s">
        <v>50</v>
      </c>
      <c r="C5" t="s">
        <v>59</v>
      </c>
      <c r="D5">
        <v>3954208</v>
      </c>
      <c r="E5">
        <v>0.164622599229129</v>
      </c>
    </row>
    <row r="6" spans="1:5" x14ac:dyDescent="0.2">
      <c r="A6">
        <v>5</v>
      </c>
      <c r="B6" t="s">
        <v>52</v>
      </c>
      <c r="C6" t="s">
        <v>58</v>
      </c>
      <c r="D6">
        <v>269992</v>
      </c>
      <c r="E6">
        <v>7.8088090082544699E-3</v>
      </c>
    </row>
    <row r="7" spans="1:5" x14ac:dyDescent="0.2">
      <c r="A7">
        <v>6</v>
      </c>
      <c r="B7" t="s">
        <v>52</v>
      </c>
      <c r="C7" t="s">
        <v>59</v>
      </c>
      <c r="D7">
        <v>635535</v>
      </c>
      <c r="E7">
        <v>2.6458755735936101E-2</v>
      </c>
    </row>
    <row r="8" spans="1:5" x14ac:dyDescent="0.2">
      <c r="A8">
        <v>7</v>
      </c>
      <c r="B8" t="s">
        <v>53</v>
      </c>
      <c r="C8" t="s">
        <v>59</v>
      </c>
      <c r="D8">
        <v>101663</v>
      </c>
      <c r="E8">
        <v>4.2324600287670603E-3</v>
      </c>
    </row>
    <row r="9" spans="1:5" x14ac:dyDescent="0.2">
      <c r="A9">
        <v>8</v>
      </c>
      <c r="B9" t="s">
        <v>55</v>
      </c>
      <c r="C9" t="s">
        <v>58</v>
      </c>
      <c r="D9">
        <v>717</v>
      </c>
      <c r="E9" s="1">
        <v>2.07373405838634E-5</v>
      </c>
    </row>
    <row r="10" spans="1:5" x14ac:dyDescent="0.2">
      <c r="A10">
        <v>9</v>
      </c>
      <c r="B10" t="s">
        <v>60</v>
      </c>
      <c r="C10" t="s">
        <v>58</v>
      </c>
      <c r="D10">
        <v>10210</v>
      </c>
      <c r="E10">
        <v>2.9529741612447101E-4</v>
      </c>
    </row>
    <row r="11" spans="1:5" x14ac:dyDescent="0.2">
      <c r="A11">
        <v>10</v>
      </c>
      <c r="B11" t="s">
        <v>60</v>
      </c>
      <c r="C11" t="s">
        <v>59</v>
      </c>
      <c r="D11">
        <v>18508</v>
      </c>
      <c r="E11">
        <v>7.7052979168842797E-4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Other Votes</vt:lpstr>
      <vt:lpstr>New Votes All</vt:lpstr>
      <vt:lpstr>Seats 2012 Unterhaus</vt:lpstr>
      <vt:lpstr>Gallaghers Index</vt:lpstr>
      <vt:lpstr>Sheet1</vt:lpstr>
      <vt:lpstr>Anteil Waehler in Exekutive</vt:lpstr>
      <vt:lpstr>Votes 46 Staaten</vt:lpstr>
      <vt:lpstr>Votes New Jersey Virginia</vt:lpstr>
      <vt:lpstr>Votes Mississippi Louisiana</vt:lpstr>
      <vt:lpstr>'Votes Mississippi Louisiana'!MississippiLouisiana</vt:lpstr>
      <vt:lpstr>'Votes Mississippi Louisiana'!MississippiLouisiana_1</vt:lpstr>
      <vt:lpstr>'Votes 46 Staaten'!usavotes1</vt:lpstr>
      <vt:lpstr>'Votes New Jersey Virginia'!VirginiaNewJersey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Nadine Golinelli</dc:creator>
  <cp:lastModifiedBy>Microsoft Office User</cp:lastModifiedBy>
  <dcterms:created xsi:type="dcterms:W3CDTF">2018-02-08T15:58:50Z</dcterms:created>
  <dcterms:modified xsi:type="dcterms:W3CDTF">2021-04-12T13:25:10Z</dcterms:modified>
</cp:coreProperties>
</file>